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335" yWindow="975" windowWidth="11340" windowHeight="781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W85" i="1"/>
  <c r="W61"/>
  <c r="R88"/>
  <c r="AI65" l="1"/>
  <c r="AI77"/>
  <c r="AI29"/>
  <c r="W78"/>
  <c r="X89"/>
  <c r="J89"/>
  <c r="X26"/>
  <c r="W66"/>
  <c r="W30"/>
  <c r="W65"/>
  <c r="W49"/>
  <c r="AI82" l="1"/>
  <c r="J50"/>
  <c r="AI58"/>
  <c r="AI33"/>
  <c r="W33"/>
  <c r="W77" l="1"/>
  <c r="AI83" l="1"/>
  <c r="AI81"/>
  <c r="AI57"/>
  <c r="AI59"/>
  <c r="W41" l="1"/>
  <c r="J42" l="1"/>
  <c r="W45"/>
  <c r="AI44" s="1"/>
  <c r="R25"/>
  <c r="J26"/>
  <c r="W29"/>
  <c r="AI85" l="1"/>
  <c r="AI61"/>
</calcChain>
</file>

<file path=xl/sharedStrings.xml><?xml version="1.0" encoding="utf-8"?>
<sst xmlns="http://schemas.openxmlformats.org/spreadsheetml/2006/main" count="297" uniqueCount="194">
  <si>
    <t>Типоразмер:</t>
  </si>
  <si>
    <t>Корпус</t>
  </si>
  <si>
    <t>Каркасно панельная</t>
  </si>
  <si>
    <t>Расход прит. воздуха, м3/час:</t>
  </si>
  <si>
    <t>Толщина мет. листа</t>
  </si>
  <si>
    <t>Свободный напор, Па.</t>
  </si>
  <si>
    <t>Изоляция</t>
  </si>
  <si>
    <t>Сторона обслуживания:</t>
  </si>
  <si>
    <t>Длина, мм.</t>
  </si>
  <si>
    <t>Ширина, мм.</t>
  </si>
  <si>
    <t>Высота, мм.</t>
  </si>
  <si>
    <t>Наружный воздух</t>
  </si>
  <si>
    <t xml:space="preserve">Max. расх. возд., м3/час </t>
  </si>
  <si>
    <t>Паден. давл. на клапане, Па.</t>
  </si>
  <si>
    <t>Крутящий момент, Н.м.</t>
  </si>
  <si>
    <t>Производительность</t>
  </si>
  <si>
    <t>Расход воздуха, м3/час</t>
  </si>
  <si>
    <t>Электродвигатель</t>
  </si>
  <si>
    <t>Типоразмер</t>
  </si>
  <si>
    <t>Мощность, кВт.</t>
  </si>
  <si>
    <t>Лопатки</t>
  </si>
  <si>
    <t>Пад.давл. в агрегате, Па.</t>
  </si>
  <si>
    <t>Скорость вращ., об/мин.</t>
  </si>
  <si>
    <t>Требуемое давл., Па.</t>
  </si>
  <si>
    <t>Скорость вращ, об/мин</t>
  </si>
  <si>
    <t>Номинальный ток, А.</t>
  </si>
  <si>
    <t>Динамическое давл., Па</t>
  </si>
  <si>
    <t>Эфективность, %</t>
  </si>
  <si>
    <t>Пусковой ток, А</t>
  </si>
  <si>
    <t>Общее давление, Па</t>
  </si>
  <si>
    <t>Потреб. мощность, кВт.</t>
  </si>
  <si>
    <t>1,0 / 1,0</t>
  </si>
  <si>
    <t xml:space="preserve">Вентилятор          </t>
  </si>
  <si>
    <t>№</t>
  </si>
  <si>
    <t>Объект</t>
  </si>
  <si>
    <t>Напряжение,В</t>
  </si>
  <si>
    <t>Эл.привод</t>
  </si>
  <si>
    <t>БЛАНК-ЗАКАЗ</t>
  </si>
  <si>
    <t xml:space="preserve">Клапан </t>
  </si>
  <si>
    <t>Габаритные размеры:</t>
  </si>
  <si>
    <t>Автоматика</t>
  </si>
  <si>
    <t>Проходное сечение:</t>
  </si>
  <si>
    <t>Установка</t>
  </si>
  <si>
    <t>Исполнение</t>
  </si>
  <si>
    <t>Заказчик</t>
  </si>
  <si>
    <t>Телефон/факс</t>
  </si>
  <si>
    <t>E-mail</t>
  </si>
  <si>
    <t>Исполнитель</t>
  </si>
  <si>
    <t>Наименование блоков с индексами и характеристиками входящего оборудования</t>
  </si>
  <si>
    <t>1. Моноблок</t>
  </si>
  <si>
    <t>На выходе</t>
  </si>
  <si>
    <t>Уровень звуковой мощности  (дБ) при среднегеометрической частоте октавных полос (Гц)</t>
  </si>
  <si>
    <t xml:space="preserve">Суммарный уровень шума, Lw tot (дБ) </t>
  </si>
  <si>
    <t xml:space="preserve">Суммарный уровень шума, Lw tot (дБА) </t>
  </si>
  <si>
    <t>На входе</t>
  </si>
  <si>
    <t>Характеристики</t>
  </si>
  <si>
    <t>Марка:</t>
  </si>
  <si>
    <t>Расчетн.сопр., Па</t>
  </si>
  <si>
    <t>Количество фильт. вставок</t>
  </si>
  <si>
    <t>Скорость в фильтре, м/с</t>
  </si>
  <si>
    <t>Конечн.сопр., Па</t>
  </si>
  <si>
    <t>Приточная установка</t>
  </si>
  <si>
    <t>Материал</t>
  </si>
  <si>
    <t>Расход воздуха, м3/час.</t>
  </si>
  <si>
    <t>Вход. воздух, ºC.</t>
  </si>
  <si>
    <t>Вых. воздух, ºC.</t>
  </si>
  <si>
    <t>Полная производит, кВт.</t>
  </si>
  <si>
    <t>Падение давления, Па.</t>
  </si>
  <si>
    <t>Приток</t>
  </si>
  <si>
    <t>Вытяжка</t>
  </si>
  <si>
    <t>Привод байпаса</t>
  </si>
  <si>
    <t>-</t>
  </si>
  <si>
    <t>Потребляемая мощность привода, ВА</t>
  </si>
  <si>
    <t>Вытяжная установка</t>
  </si>
  <si>
    <t xml:space="preserve">Требования </t>
  </si>
  <si>
    <t>Стандарт</t>
  </si>
  <si>
    <t>Количество установок, шт</t>
  </si>
  <si>
    <t>На выходе притока, ШхВ, мм:</t>
  </si>
  <si>
    <t>На входе вытяжки, ШхВ, мм:</t>
  </si>
  <si>
    <t>На выходе вытяжки, ШхВ, мм:</t>
  </si>
  <si>
    <t>Полезная производит, кВт.</t>
  </si>
  <si>
    <t>Датчик температуры наружного воздуха Termokon AGS 54 - 1 шт;</t>
  </si>
  <si>
    <t>Энергоноситель</t>
  </si>
  <si>
    <t xml:space="preserve">Cu трубка, Al оребрение </t>
  </si>
  <si>
    <t>Тип</t>
  </si>
  <si>
    <t>Вода</t>
  </si>
  <si>
    <t>Массовая скорость воздуха, кг/(м2·с)</t>
  </si>
  <si>
    <t>Содерж.гликоля,  %</t>
  </si>
  <si>
    <t>Площадь фронтального сечения, м2</t>
  </si>
  <si>
    <t>t жидк. Вх/Вых, ºC</t>
  </si>
  <si>
    <t>Диаметр подсоединения</t>
  </si>
  <si>
    <t>Расход жидк., м3 / час</t>
  </si>
  <si>
    <t>Скрость теплоносителя в трубках, м/с</t>
  </si>
  <si>
    <t>Потеря напора, кПа.</t>
  </si>
  <si>
    <t>Кол-во рядов трубок</t>
  </si>
  <si>
    <t>Фланец</t>
  </si>
  <si>
    <t>Покараска</t>
  </si>
  <si>
    <t>нет</t>
  </si>
  <si>
    <t>25, мин. вата</t>
  </si>
  <si>
    <t>1.2 Фильтр ячейковый</t>
  </si>
  <si>
    <t>назад загнутые</t>
  </si>
  <si>
    <t>220/380</t>
  </si>
  <si>
    <t>Разработчик оставляет за собой право вносить изменения без предварительного уведомления с сохранением технических характеристик</t>
  </si>
  <si>
    <t>Матераил колеса</t>
  </si>
  <si>
    <t>угл. сталь</t>
  </si>
  <si>
    <t>Приточный вентилятор</t>
  </si>
  <si>
    <t>Вытяжной вентилятор</t>
  </si>
  <si>
    <t>Влажность воздуха, %</t>
  </si>
  <si>
    <t>Реле перепада давления для контроля обмерзания рекупертора (без остановки системы) PS500 - 1 шт;</t>
  </si>
  <si>
    <t>3 Воздухонагреватель жидкостный</t>
  </si>
  <si>
    <t>Справа - приток/
Слева - вытяжка</t>
  </si>
  <si>
    <t>2 Рекуператор пластинчатый с обводным каналом и клапаном (Конденсация! - не учтена точка замерзания)</t>
  </si>
  <si>
    <t>Расход выт. воздуха, м3/час:</t>
  </si>
  <si>
    <t>Реле перепада давления для контроля работы вентилятора PS1500 - 2 шт.</t>
  </si>
  <si>
    <t>Общепромышленное</t>
  </si>
  <si>
    <t>ВЦК "Сахара" ПВ-5.6</t>
  </si>
  <si>
    <t>ПВ2</t>
  </si>
  <si>
    <t>Севостьянов М.А.</t>
  </si>
  <si>
    <t>от 11.07.2012 г.</t>
  </si>
  <si>
    <t>1.1 Клапан УВК</t>
  </si>
  <si>
    <t>LF230-S</t>
  </si>
  <si>
    <t>На входе притока, ШхВ, мм:</t>
  </si>
  <si>
    <t>875х610</t>
  </si>
  <si>
    <t>LF230-S (P = 5 Вт, U = 230В)</t>
  </si>
  <si>
    <t>PWT 20/800/7750 - 9.0 - BY188</t>
  </si>
  <si>
    <t>4 Воздухоохладитель фреоновый</t>
  </si>
  <si>
    <t>Фреон R410а</t>
  </si>
  <si>
    <t>t фр. кипен./конд., ºC</t>
  </si>
  <si>
    <t>ФяК-950-665-600-6-F7</t>
  </si>
  <si>
    <t>ФяУБ-950-665-48-G4</t>
  </si>
  <si>
    <t>Характеристики Э.ОГК 877-01</t>
  </si>
  <si>
    <t>RH 40 C</t>
  </si>
  <si>
    <t>A90L2</t>
  </si>
  <si>
    <t>RH 31 C</t>
  </si>
  <si>
    <t>A71B2</t>
  </si>
  <si>
    <t>Реле перепада давления для контроля запыленности фильтра (без остановки системы) PS500 - 3 шт;</t>
  </si>
  <si>
    <t>Частотный преобразователь (встроен в шкаф автоматики) VACON 3 кВт - 1 шт;</t>
  </si>
  <si>
    <t>Частотный преобразователь (встроен в шкаф автоматики) VACON 1,1 кВт - 1 шт;</t>
  </si>
  <si>
    <t>Канальный датчик температуры приточного воздуха Termokon AKF10 - 2 шт.</t>
  </si>
  <si>
    <t>Датчик температуры обратной воды Termokon VFG 54 - 1 шт;</t>
  </si>
  <si>
    <t>Термостат защиты от замораживания по воздуху Termokon TFR6 - 1 шт;</t>
  </si>
  <si>
    <t>ШСАУ - 2792</t>
  </si>
  <si>
    <t>5 Приточный вентилятор</t>
  </si>
  <si>
    <t>6 Фильтр карманный</t>
  </si>
  <si>
    <t>7 Моноблок</t>
  </si>
  <si>
    <t>7,1 Фильтр ячейковый</t>
  </si>
  <si>
    <t>8 Вытяжной вентилятор</t>
  </si>
  <si>
    <t>9 Клапан УВК</t>
  </si>
  <si>
    <t>Узел водосмесительный в комплекте:</t>
  </si>
  <si>
    <t>Клапан регулирующий</t>
  </si>
  <si>
    <t>Электропривод клапана</t>
  </si>
  <si>
    <t>Насос циркуляционный</t>
  </si>
  <si>
    <t>Тип:</t>
  </si>
  <si>
    <t>Напряжение питания, В</t>
  </si>
  <si>
    <t xml:space="preserve">24 V  </t>
  </si>
  <si>
    <t>Рабочая точка</t>
  </si>
  <si>
    <t>Расход, м3/ч</t>
  </si>
  <si>
    <t>Расходный коэфф-т Kvs, м3/ч:</t>
  </si>
  <si>
    <t>Управление:</t>
  </si>
  <si>
    <t xml:space="preserve">0-10В </t>
  </si>
  <si>
    <t xml:space="preserve"> Напор, м. в ст.</t>
  </si>
  <si>
    <t>Условный диаметр DN, мм</t>
  </si>
  <si>
    <t>Крутящий момент, Нм</t>
  </si>
  <si>
    <t xml:space="preserve">  Потребл. мощность, Вт</t>
  </si>
  <si>
    <t>Класс давления PN, бар</t>
  </si>
  <si>
    <t>Авар. (ручное) управление</t>
  </si>
  <si>
    <t>Материал корпуса</t>
  </si>
  <si>
    <t>Чугун</t>
  </si>
  <si>
    <t>Мощность привода,Вт, не более</t>
  </si>
  <si>
    <t>Количество фаз двигателя привода</t>
  </si>
  <si>
    <t>Теоретический перепад давления на откр. клапане, ∆p, Кпа</t>
  </si>
  <si>
    <t>Потеря давления, %</t>
  </si>
  <si>
    <t>Клапан балансировочный основной</t>
  </si>
  <si>
    <t>Клапан балансировочный байпасный</t>
  </si>
  <si>
    <t>Danfoss MSV-F2</t>
  </si>
  <si>
    <t>латунь</t>
  </si>
  <si>
    <t>Принцип перекрытия сечения:</t>
  </si>
  <si>
    <t>шаровый</t>
  </si>
  <si>
    <t>DN, мм:</t>
  </si>
  <si>
    <t>PN, Бар:</t>
  </si>
  <si>
    <t>Характеристика регулирования</t>
  </si>
  <si>
    <t>равнопроц.</t>
  </si>
  <si>
    <t>Мат-л корпуса:</t>
  </si>
  <si>
    <t>Общее гидравлическое сопротивление узла (с учетом теплообменника), кПа</t>
  </si>
  <si>
    <t>Диаметр труб узла регулирования/диаметр присоединения, DN</t>
  </si>
  <si>
    <t>трехходовой</t>
  </si>
  <si>
    <t>DN32</t>
  </si>
  <si>
    <t>Belimo R3015-2P5-S1</t>
  </si>
  <si>
    <t>TR24A - SR</t>
  </si>
  <si>
    <t>Wilo Star-RS 25/7</t>
  </si>
  <si>
    <t>885x645</t>
  </si>
  <si>
    <t>DX-VL-H-2-24-750-2,0-6-Cu35-Al15-22/28мм</t>
  </si>
  <si>
    <t>Конденсат, кг/ч</t>
  </si>
  <si>
    <t>Расход жидк., кг / час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</si>
</sst>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20">
    <font>
      <sz val="10"/>
      <name val="Arial Cyr"/>
      <charset val="204"/>
    </font>
    <font>
      <sz val="8"/>
      <name val="Arial"/>
      <family val="2"/>
      <charset val="204"/>
    </font>
    <font>
      <sz val="8"/>
      <name val="Verdana"/>
      <family val="2"/>
      <charset val="204"/>
    </font>
    <font>
      <b/>
      <sz val="8"/>
      <name val="Arial"/>
      <family val="2"/>
      <charset val="204"/>
    </font>
    <font>
      <b/>
      <sz val="8"/>
      <name val="Verdana"/>
      <family val="2"/>
      <charset val="204"/>
    </font>
    <font>
      <sz val="10"/>
      <name val="Helv"/>
    </font>
    <font>
      <b/>
      <sz val="10"/>
      <name val="Verdana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2"/>
      <name val="Arial"/>
      <family val="2"/>
      <charset val="204"/>
    </font>
    <font>
      <sz val="12"/>
      <name val="Times New Roman"/>
      <family val="1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Arial Cyr"/>
      <charset val="204"/>
    </font>
    <font>
      <b/>
      <sz val="7"/>
      <name val="Arial"/>
      <family val="2"/>
      <charset val="204"/>
    </font>
    <font>
      <sz val="6"/>
      <name val="Arial"/>
      <family val="2"/>
      <charset val="204"/>
    </font>
    <font>
      <sz val="8"/>
      <name val="Arial Cyr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sz val="7"/>
      <color theme="1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0" fontId="5" fillId="0" borderId="0"/>
  </cellStyleXfs>
  <cellXfs count="326">
    <xf numFmtId="0" fontId="0" fillId="0" borderId="0" xfId="0"/>
    <xf numFmtId="0" fontId="7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3" borderId="0" xfId="0" applyFont="1" applyFill="1" applyBorder="1" applyAlignment="1" applyProtection="1">
      <alignment vertical="center"/>
    </xf>
    <xf numFmtId="0" fontId="3" fillId="3" borderId="0" xfId="0" applyFont="1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  <protection locked="0"/>
    </xf>
    <xf numFmtId="0" fontId="2" fillId="0" borderId="8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0" fillId="0" borderId="0" xfId="0" applyBorder="1" applyAlignment="1">
      <alignment vertical="center"/>
    </xf>
    <xf numFmtId="16" fontId="0" fillId="0" borderId="0" xfId="0" applyNumberFormat="1" applyAlignment="1">
      <alignment vertical="center" wrapText="1"/>
    </xf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vertical="center"/>
    </xf>
    <xf numFmtId="2" fontId="1" fillId="2" borderId="5" xfId="0" applyNumberFormat="1" applyFont="1" applyFill="1" applyBorder="1" applyAlignment="1" applyProtection="1">
      <alignment vertical="center"/>
      <protection locked="0"/>
    </xf>
    <xf numFmtId="0" fontId="5" fillId="0" borderId="0" xfId="1"/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5" fillId="0" borderId="5" xfId="0" applyFont="1" applyBorder="1" applyAlignment="1">
      <alignment vertical="center"/>
    </xf>
    <xf numFmtId="0" fontId="15" fillId="0" borderId="6" xfId="0" applyFont="1" applyBorder="1" applyAlignment="1">
      <alignment vertical="center"/>
    </xf>
    <xf numFmtId="1" fontId="1" fillId="0" borderId="7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12" fontId="1" fillId="0" borderId="4" xfId="0" applyNumberFormat="1" applyFont="1" applyBorder="1" applyAlignment="1">
      <alignment horizontal="center" vertical="center"/>
    </xf>
    <xf numFmtId="12" fontId="1" fillId="0" borderId="5" xfId="0" applyNumberFormat="1" applyFont="1" applyBorder="1" applyAlignment="1">
      <alignment horizontal="center" vertical="center"/>
    </xf>
    <xf numFmtId="12" fontId="1" fillId="0" borderId="6" xfId="0" applyNumberFormat="1" applyFont="1" applyBorder="1" applyAlignment="1">
      <alignment horizontal="center" vertical="center"/>
    </xf>
    <xf numFmtId="165" fontId="13" fillId="0" borderId="8" xfId="0" applyNumberFormat="1" applyFont="1" applyBorder="1" applyAlignment="1">
      <alignment horizontal="center" vertical="center"/>
    </xf>
    <xf numFmtId="165" fontId="13" fillId="0" borderId="9" xfId="0" applyNumberFormat="1" applyFont="1" applyBorder="1" applyAlignment="1">
      <alignment horizontal="center" vertical="center"/>
    </xf>
    <xf numFmtId="165" fontId="13" fillId="0" borderId="17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center" vertical="center"/>
      <protection locked="0"/>
    </xf>
    <xf numFmtId="0" fontId="1" fillId="2" borderId="6" xfId="0" applyFont="1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6" xfId="0" applyFont="1" applyBorder="1" applyAlignment="1">
      <alignment horizontal="left" vertical="center"/>
    </xf>
    <xf numFmtId="164" fontId="1" fillId="3" borderId="4" xfId="0" applyNumberFormat="1" applyFont="1" applyFill="1" applyBorder="1" applyAlignment="1" applyProtection="1">
      <alignment horizontal="center" vertical="center"/>
    </xf>
    <xf numFmtId="164" fontId="1" fillId="3" borderId="5" xfId="0" applyNumberFormat="1" applyFont="1" applyFill="1" applyBorder="1" applyAlignment="1" applyProtection="1">
      <alignment horizontal="center" vertical="center"/>
    </xf>
    <xf numFmtId="164" fontId="1" fillId="3" borderId="6" xfId="0" applyNumberFormat="1" applyFont="1" applyFill="1" applyBorder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/>
      <protection locked="0"/>
    </xf>
    <xf numFmtId="0" fontId="1" fillId="0" borderId="5" xfId="0" applyFont="1" applyFill="1" applyBorder="1" applyAlignment="1" applyProtection="1">
      <alignment horizontal="center" vertical="center"/>
      <protection locked="0"/>
    </xf>
    <xf numFmtId="0" fontId="1" fillId="0" borderId="6" xfId="0" applyFont="1" applyFill="1" applyBorder="1" applyAlignment="1" applyProtection="1">
      <alignment horizontal="center" vertical="center"/>
      <protection locked="0"/>
    </xf>
    <xf numFmtId="0" fontId="15" fillId="0" borderId="4" xfId="0" applyFont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6" xfId="0" applyFont="1" applyBorder="1" applyAlignment="1">
      <alignment horizontal="left" vertical="center" wrapText="1"/>
    </xf>
    <xf numFmtId="164" fontId="1" fillId="0" borderId="4" xfId="0" applyNumberFormat="1" applyFont="1" applyBorder="1" applyAlignment="1">
      <alignment horizontal="center" vertical="center"/>
    </xf>
    <xf numFmtId="164" fontId="1" fillId="0" borderId="5" xfId="0" applyNumberFormat="1" applyFont="1" applyBorder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5" xfId="0" applyFont="1" applyFill="1" applyBorder="1" applyAlignment="1">
      <alignment horizontal="center" vertical="center"/>
    </xf>
    <xf numFmtId="0" fontId="15" fillId="6" borderId="6" xfId="0" applyFont="1" applyFill="1" applyBorder="1" applyAlignment="1">
      <alignment horizontal="center" vertical="center"/>
    </xf>
    <xf numFmtId="0" fontId="1" fillId="2" borderId="50" xfId="0" applyFont="1" applyFill="1" applyBorder="1" applyAlignment="1" applyProtection="1">
      <alignment horizontal="center" vertical="center"/>
      <protection locked="0"/>
    </xf>
    <xf numFmtId="0" fontId="1" fillId="2" borderId="51" xfId="0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6" xfId="0" applyFont="1" applyFill="1" applyBorder="1" applyAlignment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1" fillId="3" borderId="6" xfId="0" applyFont="1" applyFill="1" applyBorder="1" applyAlignment="1" applyProtection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2" fontId="1" fillId="3" borderId="4" xfId="0" applyNumberFormat="1" applyFont="1" applyFill="1" applyBorder="1" applyAlignment="1">
      <alignment horizontal="center" vertical="center"/>
    </xf>
    <xf numFmtId="2" fontId="1" fillId="3" borderId="5" xfId="0" applyNumberFormat="1" applyFont="1" applyFill="1" applyBorder="1" applyAlignment="1">
      <alignment horizontal="center" vertical="center"/>
    </xf>
    <xf numFmtId="2" fontId="1" fillId="3" borderId="6" xfId="0" applyNumberFormat="1" applyFont="1" applyFill="1" applyBorder="1" applyAlignment="1">
      <alignment horizontal="center" vertical="center"/>
    </xf>
    <xf numFmtId="0" fontId="15" fillId="0" borderId="11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/>
      <protection locked="0"/>
    </xf>
    <xf numFmtId="0" fontId="1" fillId="3" borderId="6" xfId="0" applyFont="1" applyFill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6" xfId="0" applyFont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left" vertical="center" wrapText="1"/>
    </xf>
    <xf numFmtId="0" fontId="2" fillId="0" borderId="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5" xfId="0" applyFont="1" applyFill="1" applyBorder="1" applyAlignment="1" applyProtection="1">
      <alignment horizontal="center" vertical="center"/>
    </xf>
    <xf numFmtId="0" fontId="2" fillId="3" borderId="6" xfId="0" applyFont="1" applyFill="1" applyBorder="1" applyAlignment="1" applyProtection="1">
      <alignment horizontal="center" vertical="center"/>
    </xf>
    <xf numFmtId="165" fontId="1" fillId="0" borderId="7" xfId="0" applyNumberFormat="1" applyFont="1" applyBorder="1" applyAlignment="1">
      <alignment horizontal="center" vertical="center"/>
    </xf>
    <xf numFmtId="165" fontId="1" fillId="0" borderId="5" xfId="0" applyNumberFormat="1" applyFont="1" applyBorder="1" applyAlignment="1">
      <alignment horizontal="center" vertical="center"/>
    </xf>
    <xf numFmtId="165" fontId="1" fillId="0" borderId="6" xfId="0" applyNumberFormat="1" applyFont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8" fillId="4" borderId="4" xfId="0" applyFont="1" applyFill="1" applyBorder="1" applyAlignment="1">
      <alignment horizontal="left" vertical="center"/>
    </xf>
    <xf numFmtId="0" fontId="18" fillId="4" borderId="5" xfId="0" applyFont="1" applyFill="1" applyBorder="1" applyAlignment="1">
      <alignment horizontal="left" vertical="center"/>
    </xf>
    <xf numFmtId="0" fontId="18" fillId="4" borderId="6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top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" fillId="0" borderId="12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25" xfId="0" applyFont="1" applyBorder="1" applyAlignment="1">
      <alignment horizontal="left" vertical="center" wrapText="1"/>
    </xf>
    <xf numFmtId="0" fontId="1" fillId="0" borderId="52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53" xfId="0" applyFont="1" applyBorder="1" applyAlignment="1">
      <alignment horizontal="left" vertical="center" wrapText="1"/>
    </xf>
    <xf numFmtId="0" fontId="1" fillId="0" borderId="26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7" xfId="0" applyFont="1" applyBorder="1" applyAlignment="1">
      <alignment horizontal="left" vertical="center" wrapText="1"/>
    </xf>
    <xf numFmtId="0" fontId="1" fillId="2" borderId="12" xfId="0" applyFont="1" applyFill="1" applyBorder="1" applyAlignment="1" applyProtection="1">
      <alignment horizontal="center" vertical="center"/>
      <protection locked="0"/>
    </xf>
    <xf numFmtId="0" fontId="1" fillId="2" borderId="13" xfId="0" applyFont="1" applyFill="1" applyBorder="1" applyAlignment="1" applyProtection="1">
      <alignment horizontal="center" vertical="center"/>
      <protection locked="0"/>
    </xf>
    <xf numFmtId="0" fontId="1" fillId="2" borderId="25" xfId="0" applyFont="1" applyFill="1" applyBorder="1" applyAlignment="1" applyProtection="1">
      <alignment horizontal="center" vertical="center"/>
      <protection locked="0"/>
    </xf>
    <xf numFmtId="0" fontId="1" fillId="2" borderId="52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Border="1" applyAlignment="1" applyProtection="1">
      <alignment horizontal="center" vertical="center"/>
      <protection locked="0"/>
    </xf>
    <xf numFmtId="0" fontId="1" fillId="2" borderId="53" xfId="0" applyFont="1" applyFill="1" applyBorder="1" applyAlignment="1" applyProtection="1">
      <alignment horizontal="center" vertical="center"/>
      <protection locked="0"/>
    </xf>
    <xf numFmtId="0" fontId="1" fillId="2" borderId="26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7" xfId="0" applyFont="1" applyFill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vertical="center"/>
    </xf>
    <xf numFmtId="0" fontId="1" fillId="3" borderId="7" xfId="0" applyFont="1" applyFill="1" applyBorder="1" applyAlignment="1" applyProtection="1">
      <alignment horizontal="center" vertical="center"/>
    </xf>
    <xf numFmtId="165" fontId="1" fillId="0" borderId="4" xfId="0" applyNumberFormat="1" applyFont="1" applyBorder="1" applyAlignment="1">
      <alignment horizontal="center" vertical="center"/>
    </xf>
    <xf numFmtId="2" fontId="1" fillId="2" borderId="4" xfId="0" applyNumberFormat="1" applyFont="1" applyFill="1" applyBorder="1" applyAlignment="1" applyProtection="1">
      <alignment horizontal="center" vertical="center"/>
      <protection locked="0"/>
    </xf>
    <xf numFmtId="2" fontId="1" fillId="2" borderId="6" xfId="0" applyNumberFormat="1" applyFont="1" applyFill="1" applyBorder="1" applyAlignment="1" applyProtection="1">
      <alignment horizontal="center" vertical="center"/>
      <protection locked="0"/>
    </xf>
    <xf numFmtId="165" fontId="1" fillId="3" borderId="4" xfId="0" applyNumberFormat="1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2" fontId="1" fillId="2" borderId="7" xfId="0" applyNumberFormat="1" applyFont="1" applyFill="1" applyBorder="1" applyAlignment="1" applyProtection="1">
      <alignment horizontal="center" vertical="center"/>
      <protection locked="0"/>
    </xf>
    <xf numFmtId="2" fontId="1" fillId="2" borderId="5" xfId="0" applyNumberFormat="1" applyFont="1" applyFill="1" applyBorder="1" applyAlignment="1" applyProtection="1">
      <alignment horizontal="center" vertical="center"/>
      <protection locked="0"/>
    </xf>
    <xf numFmtId="165" fontId="13" fillId="0" borderId="21" xfId="0" applyNumberFormat="1" applyFont="1" applyBorder="1" applyAlignment="1">
      <alignment horizontal="center" vertical="center" wrapText="1"/>
    </xf>
    <xf numFmtId="165" fontId="13" fillId="0" borderId="22" xfId="0" applyNumberFormat="1" applyFont="1" applyBorder="1" applyAlignment="1">
      <alignment horizontal="center" vertical="center" wrapText="1"/>
    </xf>
    <xf numFmtId="165" fontId="13" fillId="0" borderId="23" xfId="0" applyNumberFormat="1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19" xfId="0" applyNumberFormat="1" applyFont="1" applyBorder="1" applyAlignment="1">
      <alignment horizontal="center" vertical="center" wrapText="1"/>
    </xf>
    <xf numFmtId="165" fontId="13" fillId="0" borderId="20" xfId="0" applyNumberFormat="1" applyFont="1" applyBorder="1" applyAlignment="1">
      <alignment horizontal="center" vertical="center" wrapText="1"/>
    </xf>
    <xf numFmtId="165" fontId="1" fillId="3" borderId="4" xfId="0" applyNumberFormat="1" applyFont="1" applyFill="1" applyBorder="1" applyAlignment="1" applyProtection="1">
      <alignment horizontal="center" vertical="center"/>
    </xf>
    <xf numFmtId="165" fontId="1" fillId="3" borderId="5" xfId="0" applyNumberFormat="1" applyFont="1" applyFill="1" applyBorder="1" applyAlignment="1" applyProtection="1">
      <alignment horizontal="center" vertical="center"/>
    </xf>
    <xf numFmtId="165" fontId="1" fillId="3" borderId="6" xfId="0" applyNumberFormat="1" applyFont="1" applyFill="1" applyBorder="1" applyAlignment="1" applyProtection="1">
      <alignment horizontal="center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6" xfId="0" applyFont="1" applyFill="1" applyBorder="1" applyAlignment="1">
      <alignment horizontal="left"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3" fillId="0" borderId="3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9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31" xfId="0" applyFont="1" applyBorder="1" applyAlignment="1">
      <alignment horizontal="left" vertical="center"/>
    </xf>
    <xf numFmtId="0" fontId="3" fillId="0" borderId="32" xfId="0" applyFont="1" applyBorder="1" applyAlignment="1">
      <alignment horizontal="left" vertical="center"/>
    </xf>
    <xf numFmtId="0" fontId="1" fillId="0" borderId="44" xfId="0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1" fillId="0" borderId="49" xfId="0" applyFont="1" applyBorder="1" applyAlignment="1">
      <alignment horizontal="center" vertical="center" wrapText="1"/>
    </xf>
    <xf numFmtId="0" fontId="1" fillId="0" borderId="32" xfId="0" applyFont="1" applyBorder="1" applyAlignment="1">
      <alignment vertical="center"/>
    </xf>
    <xf numFmtId="0" fontId="2" fillId="0" borderId="32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1" fillId="0" borderId="32" xfId="0" applyFont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164" fontId="13" fillId="0" borderId="8" xfId="0" applyNumberFormat="1" applyFont="1" applyBorder="1" applyAlignment="1">
      <alignment horizontal="center" vertical="center" wrapText="1"/>
    </xf>
    <xf numFmtId="164" fontId="13" fillId="0" borderId="9" xfId="0" applyNumberFormat="1" applyFont="1" applyBorder="1" applyAlignment="1">
      <alignment horizontal="center" vertical="center" wrapText="1"/>
    </xf>
    <xf numFmtId="164" fontId="13" fillId="0" borderId="17" xfId="0" applyNumberFormat="1" applyFont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/>
    </xf>
    <xf numFmtId="0" fontId="4" fillId="0" borderId="32" xfId="0" applyFont="1" applyBorder="1" applyAlignment="1">
      <alignment horizontal="left" vertical="center"/>
    </xf>
    <xf numFmtId="0" fontId="1" fillId="2" borderId="7" xfId="0" applyFont="1" applyFill="1" applyBorder="1" applyAlignment="1" applyProtection="1">
      <alignment horizontal="center" vertical="center"/>
      <protection locked="0"/>
    </xf>
    <xf numFmtId="0" fontId="13" fillId="0" borderId="21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2" fontId="1" fillId="3" borderId="4" xfId="0" applyNumberFormat="1" applyFont="1" applyFill="1" applyBorder="1" applyAlignment="1" applyProtection="1">
      <alignment horizontal="center" vertical="center"/>
    </xf>
    <xf numFmtId="2" fontId="1" fillId="3" borderId="5" xfId="0" applyNumberFormat="1" applyFont="1" applyFill="1" applyBorder="1" applyAlignment="1" applyProtection="1">
      <alignment horizontal="center" vertical="center"/>
    </xf>
    <xf numFmtId="2" fontId="1" fillId="3" borderId="6" xfId="0" applyNumberFormat="1" applyFont="1" applyFill="1" applyBorder="1" applyAlignment="1" applyProtection="1">
      <alignment horizontal="center" vertical="center"/>
    </xf>
    <xf numFmtId="0" fontId="3" fillId="2" borderId="28" xfId="0" applyFont="1" applyFill="1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3" fillId="0" borderId="15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1" fillId="0" borderId="14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3" fillId="2" borderId="31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33" xfId="0" applyFont="1" applyFill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14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3" fillId="0" borderId="28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2" fontId="1" fillId="0" borderId="8" xfId="0" applyNumberFormat="1" applyFont="1" applyBorder="1" applyAlignment="1">
      <alignment horizontal="center" vertical="center" wrapText="1"/>
    </xf>
    <xf numFmtId="2" fontId="1" fillId="0" borderId="9" xfId="0" applyNumberFormat="1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 wrapText="1"/>
    </xf>
    <xf numFmtId="0" fontId="1" fillId="0" borderId="45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46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1" fillId="0" borderId="23" xfId="0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3" fillId="0" borderId="8" xfId="0" applyFont="1" applyBorder="1" applyAlignment="1">
      <alignment horizontal="left" vertical="center"/>
    </xf>
    <xf numFmtId="0" fontId="4" fillId="0" borderId="40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1" fillId="0" borderId="14" xfId="0" applyFont="1" applyBorder="1" applyAlignment="1">
      <alignment vertical="center"/>
    </xf>
    <xf numFmtId="0" fontId="3" fillId="0" borderId="4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1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left" vertical="center" wrapText="1"/>
    </xf>
    <xf numFmtId="49" fontId="2" fillId="0" borderId="19" xfId="0" applyNumberFormat="1" applyFont="1" applyBorder="1" applyAlignment="1">
      <alignment horizontal="left" vertical="center"/>
    </xf>
    <xf numFmtId="49" fontId="2" fillId="0" borderId="43" xfId="0" applyNumberFormat="1" applyFont="1" applyBorder="1" applyAlignment="1">
      <alignment horizontal="left" vertical="center"/>
    </xf>
    <xf numFmtId="0" fontId="17" fillId="0" borderId="0" xfId="0" applyFont="1" applyAlignment="1">
      <alignment horizontal="left" vertical="top" wrapText="1"/>
    </xf>
    <xf numFmtId="0" fontId="10" fillId="0" borderId="0" xfId="0" applyFont="1" applyBorder="1" applyAlignment="1">
      <alignment horizontal="left" vertical="center"/>
    </xf>
    <xf numFmtId="0" fontId="1" fillId="5" borderId="50" xfId="0" applyFont="1" applyFill="1" applyBorder="1" applyAlignment="1">
      <alignment horizontal="center" vertical="center"/>
    </xf>
    <xf numFmtId="0" fontId="1" fillId="5" borderId="4" xfId="0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/>
    </xf>
    <xf numFmtId="0" fontId="1" fillId="5" borderId="6" xfId="0" applyFont="1" applyFill="1" applyBorder="1" applyAlignment="1">
      <alignment horizontal="center" vertical="center"/>
    </xf>
    <xf numFmtId="0" fontId="11" fillId="0" borderId="50" xfId="0" applyFont="1" applyBorder="1" applyAlignment="1">
      <alignment horizontal="left" vertical="center"/>
    </xf>
    <xf numFmtId="0" fontId="11" fillId="6" borderId="50" xfId="0" applyFont="1" applyFill="1" applyBorder="1" applyAlignment="1">
      <alignment horizontal="center" vertical="center"/>
    </xf>
    <xf numFmtId="0" fontId="11" fillId="6" borderId="50" xfId="0" applyFont="1" applyFill="1" applyBorder="1" applyAlignment="1" applyProtection="1">
      <alignment horizontal="center" vertical="center"/>
      <protection locked="0"/>
    </xf>
    <xf numFmtId="0" fontId="11" fillId="0" borderId="12" xfId="0" applyFont="1" applyBorder="1" applyAlignment="1">
      <alignment horizontal="center" vertical="center" textRotation="90" wrapText="1"/>
    </xf>
    <xf numFmtId="0" fontId="11" fillId="0" borderId="25" xfId="0" applyFont="1" applyBorder="1" applyAlignment="1">
      <alignment horizontal="center" vertical="center" textRotation="90" wrapText="1"/>
    </xf>
    <xf numFmtId="0" fontId="11" fillId="0" borderId="52" xfId="0" applyFont="1" applyBorder="1" applyAlignment="1">
      <alignment horizontal="center" vertical="center" textRotation="90" wrapText="1"/>
    </xf>
    <xf numFmtId="0" fontId="11" fillId="0" borderId="53" xfId="0" applyFont="1" applyBorder="1" applyAlignment="1">
      <alignment horizontal="center" vertical="center" textRotation="90" wrapText="1"/>
    </xf>
    <xf numFmtId="0" fontId="11" fillId="0" borderId="26" xfId="0" applyFont="1" applyBorder="1" applyAlignment="1">
      <alignment horizontal="center" vertical="center" textRotation="90" wrapText="1"/>
    </xf>
    <xf numFmtId="0" fontId="11" fillId="0" borderId="27" xfId="0" applyFont="1" applyBorder="1" applyAlignment="1">
      <alignment horizontal="center" vertical="center" textRotation="90" wrapText="1"/>
    </xf>
    <xf numFmtId="0" fontId="11" fillId="0" borderId="4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" fillId="6" borderId="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2" fontId="11" fillId="6" borderId="50" xfId="0" applyNumberFormat="1" applyFont="1" applyFill="1" applyBorder="1" applyAlignment="1" applyProtection="1">
      <alignment horizontal="center" vertical="center"/>
    </xf>
    <xf numFmtId="0" fontId="1" fillId="6" borderId="4" xfId="0" applyFont="1" applyFill="1" applyBorder="1" applyAlignment="1" applyProtection="1">
      <alignment horizontal="center" vertical="center"/>
      <protection locked="0"/>
    </xf>
    <xf numFmtId="0" fontId="1" fillId="6" borderId="5" xfId="0" applyFont="1" applyFill="1" applyBorder="1" applyAlignment="1" applyProtection="1">
      <alignment horizontal="center" vertical="center"/>
      <protection locked="0"/>
    </xf>
    <xf numFmtId="0" fontId="1" fillId="6" borderId="6" xfId="0" applyFont="1" applyFill="1" applyBorder="1" applyAlignment="1" applyProtection="1">
      <alignment horizontal="center" vertical="center"/>
      <protection locked="0"/>
    </xf>
    <xf numFmtId="0" fontId="11" fillId="0" borderId="50" xfId="0" applyFont="1" applyBorder="1" applyAlignment="1">
      <alignment horizontal="left" vertical="center" wrapText="1"/>
    </xf>
    <xf numFmtId="1" fontId="11" fillId="6" borderId="50" xfId="0" applyNumberFormat="1" applyFont="1" applyFill="1" applyBorder="1" applyAlignment="1">
      <alignment horizontal="center" vertical="center"/>
    </xf>
    <xf numFmtId="2" fontId="1" fillId="6" borderId="4" xfId="0" applyNumberFormat="1" applyFont="1" applyFill="1" applyBorder="1" applyAlignment="1">
      <alignment horizontal="center" vertical="center"/>
    </xf>
    <xf numFmtId="2" fontId="1" fillId="6" borderId="5" xfId="0" applyNumberFormat="1" applyFont="1" applyFill="1" applyBorder="1" applyAlignment="1">
      <alignment horizontal="center" vertical="center"/>
    </xf>
    <xf numFmtId="2" fontId="1" fillId="6" borderId="6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/>
    </xf>
    <xf numFmtId="1" fontId="1" fillId="6" borderId="5" xfId="0" applyNumberFormat="1" applyFont="1" applyFill="1" applyBorder="1" applyAlignment="1">
      <alignment horizontal="center" vertical="center"/>
    </xf>
    <xf numFmtId="1" fontId="1" fillId="6" borderId="6" xfId="0" applyNumberFormat="1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1" fillId="6" borderId="6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15" fillId="0" borderId="50" xfId="0" applyFont="1" applyBorder="1" applyAlignment="1">
      <alignment horizontal="left" vertical="center"/>
    </xf>
    <xf numFmtId="2" fontId="19" fillId="0" borderId="4" xfId="0" applyNumberFormat="1" applyFont="1" applyFill="1" applyBorder="1" applyAlignment="1">
      <alignment horizontal="left" vertical="center" wrapText="1"/>
    </xf>
    <xf numFmtId="2" fontId="19" fillId="0" borderId="5" xfId="0" applyNumberFormat="1" applyFont="1" applyFill="1" applyBorder="1" applyAlignment="1">
      <alignment horizontal="left" vertical="center" wrapText="1"/>
    </xf>
    <xf numFmtId="2" fontId="19" fillId="0" borderId="6" xfId="0" applyNumberFormat="1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19" fillId="0" borderId="6" xfId="0" applyFont="1" applyFill="1" applyBorder="1" applyAlignment="1">
      <alignment horizontal="left" vertic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wmf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18</xdr:col>
      <xdr:colOff>19050</xdr:colOff>
      <xdr:row>3</xdr:row>
      <xdr:rowOff>142875</xdr:rowOff>
    </xdr:to>
    <xdr:pic>
      <xdr:nvPicPr>
        <xdr:cNvPr id="125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9525"/>
          <a:ext cx="28575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0</xdr:colOff>
      <xdr:row>230</xdr:row>
      <xdr:rowOff>122959</xdr:rowOff>
    </xdr:from>
    <xdr:to>
      <xdr:col>35</xdr:col>
      <xdr:colOff>141108</xdr:colOff>
      <xdr:row>272</xdr:row>
      <xdr:rowOff>140603</xdr:rowOff>
    </xdr:to>
    <xdr:pic>
      <xdr:nvPicPr>
        <xdr:cNvPr id="1257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6200000">
          <a:off x="-895531" y="43223765"/>
          <a:ext cx="7380469" cy="5589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62498</xdr:colOff>
      <xdr:row>206</xdr:row>
      <xdr:rowOff>94436</xdr:rowOff>
    </xdr:from>
    <xdr:to>
      <xdr:col>32</xdr:col>
      <xdr:colOff>142316</xdr:colOff>
      <xdr:row>226</xdr:row>
      <xdr:rowOff>94131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62418" t="16912" r="9348" b="48392"/>
        <a:stretch>
          <a:fillRect/>
        </a:stretch>
      </xdr:blipFill>
      <xdr:spPr bwMode="auto">
        <a:xfrm>
          <a:off x="533145" y="37589318"/>
          <a:ext cx="4719053" cy="31373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28575</xdr:colOff>
      <xdr:row>127</xdr:row>
      <xdr:rowOff>114300</xdr:rowOff>
    </xdr:from>
    <xdr:to>
      <xdr:col>36</xdr:col>
      <xdr:colOff>30588</xdr:colOff>
      <xdr:row>154</xdr:row>
      <xdr:rowOff>66675</xdr:rowOff>
    </xdr:to>
    <xdr:pic>
      <xdr:nvPicPr>
        <xdr:cNvPr id="8" name="Рисунок 7" descr="УВС 3хходовой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25384125"/>
          <a:ext cx="5450313" cy="432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9525</xdr:rowOff>
    </xdr:from>
    <xdr:to>
      <xdr:col>37</xdr:col>
      <xdr:colOff>41024</xdr:colOff>
      <xdr:row>176</xdr:row>
      <xdr:rowOff>76200</xdr:rowOff>
    </xdr:to>
    <xdr:pic>
      <xdr:nvPicPr>
        <xdr:cNvPr id="9" name="Рисунок 8" descr="Насос.wmf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9975175"/>
          <a:ext cx="5794124" cy="3305175"/>
        </a:xfrm>
        <a:prstGeom prst="rect">
          <a:avLst/>
        </a:prstGeom>
      </xdr:spPr>
    </xdr:pic>
    <xdr:clientData/>
  </xdr:twoCellAnchor>
  <xdr:twoCellAnchor editAs="oneCell">
    <xdr:from>
      <xdr:col>3</xdr:col>
      <xdr:colOff>63160</xdr:colOff>
      <xdr:row>181</xdr:row>
      <xdr:rowOff>147714</xdr:rowOff>
    </xdr:from>
    <xdr:to>
      <xdr:col>35</xdr:col>
      <xdr:colOff>103909</xdr:colOff>
      <xdr:row>203</xdr:row>
      <xdr:rowOff>147715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62512" t="31250" r="9537" b="34183"/>
        <a:stretch>
          <a:fillRect/>
        </a:stretch>
      </xdr:blipFill>
      <xdr:spPr bwMode="auto">
        <a:xfrm>
          <a:off x="533807" y="33720538"/>
          <a:ext cx="5161837" cy="34514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375"/>
  <sheetViews>
    <sheetView tabSelected="1" zoomScale="85" zoomScaleNormal="85" workbookViewId="0">
      <selection activeCell="V1" sqref="V1"/>
    </sheetView>
  </sheetViews>
  <sheetFormatPr defaultRowHeight="12.75"/>
  <cols>
    <col min="1" max="8" width="2.28515625" style="3" customWidth="1"/>
    <col min="9" max="9" width="3.7109375" style="3" customWidth="1"/>
    <col min="10" max="33" width="2.28515625" style="3" customWidth="1"/>
    <col min="34" max="34" width="2.5703125" style="3" customWidth="1"/>
    <col min="35" max="38" width="2.28515625" style="3" customWidth="1"/>
    <col min="39" max="16384" width="9.140625" style="3"/>
  </cols>
  <sheetData>
    <row r="1" spans="1:39" ht="13.5" thickBot="1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4"/>
      <c r="U1" s="14"/>
      <c r="V1" s="14"/>
      <c r="W1" s="14"/>
      <c r="X1" s="14"/>
      <c r="Y1" s="14"/>
      <c r="Z1" s="14"/>
      <c r="AA1" s="14"/>
      <c r="AB1" s="14"/>
      <c r="AC1" s="13"/>
      <c r="AD1" s="13"/>
      <c r="AE1" s="13"/>
      <c r="AF1" s="13"/>
      <c r="AG1" s="13"/>
      <c r="AH1" s="13"/>
      <c r="AI1" s="13"/>
      <c r="AJ1" s="14"/>
      <c r="AK1" s="14"/>
      <c r="AL1" s="14"/>
    </row>
    <row r="2" spans="1:39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T2" s="15"/>
      <c r="U2" s="15"/>
      <c r="W2" s="16" t="s">
        <v>37</v>
      </c>
      <c r="X2" s="15"/>
      <c r="Y2" s="15"/>
      <c r="Z2" s="15"/>
      <c r="AA2" s="15"/>
      <c r="AB2" s="15"/>
      <c r="AC2" s="15"/>
      <c r="AD2" s="17" t="s">
        <v>33</v>
      </c>
      <c r="AE2" s="229">
        <v>2792</v>
      </c>
      <c r="AF2" s="230"/>
      <c r="AG2" s="230"/>
      <c r="AH2" s="230"/>
      <c r="AI2" s="231"/>
      <c r="AJ2" s="18"/>
      <c r="AK2" s="14"/>
      <c r="AL2" s="14"/>
    </row>
    <row r="3" spans="1:39" ht="13.5" thickBo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4"/>
      <c r="U3" s="14"/>
      <c r="V3" s="14"/>
      <c r="X3" s="14"/>
      <c r="AA3" s="14"/>
      <c r="AB3" s="14"/>
      <c r="AC3" s="14"/>
      <c r="AD3" s="14"/>
      <c r="AE3" s="236" t="s">
        <v>118</v>
      </c>
      <c r="AF3" s="237"/>
      <c r="AG3" s="237"/>
      <c r="AH3" s="237"/>
      <c r="AI3" s="238"/>
      <c r="AJ3" s="13"/>
      <c r="AK3" s="14"/>
      <c r="AL3" s="14"/>
    </row>
    <row r="4" spans="1:39" ht="13.5" thickBo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4"/>
      <c r="U4" s="14"/>
      <c r="V4" s="14"/>
      <c r="W4" s="14"/>
      <c r="X4" s="14"/>
      <c r="Y4" s="14"/>
      <c r="Z4" s="14"/>
      <c r="AA4" s="14"/>
      <c r="AB4" s="14"/>
      <c r="AC4" s="13"/>
      <c r="AD4" s="13"/>
      <c r="AE4" s="13"/>
      <c r="AF4" s="13"/>
      <c r="AG4" s="13"/>
      <c r="AH4" s="13"/>
      <c r="AI4" s="13"/>
      <c r="AJ4" s="13"/>
      <c r="AK4" s="13"/>
      <c r="AL4" s="13"/>
    </row>
    <row r="5" spans="1:39" ht="12.75" customHeight="1">
      <c r="A5" s="246" t="s">
        <v>0</v>
      </c>
      <c r="B5" s="247"/>
      <c r="C5" s="247"/>
      <c r="D5" s="247"/>
      <c r="E5" s="247"/>
      <c r="F5" s="247"/>
      <c r="G5" s="247"/>
      <c r="H5" s="247"/>
      <c r="I5" s="247"/>
      <c r="J5" s="247"/>
      <c r="K5" s="248" t="s">
        <v>115</v>
      </c>
      <c r="L5" s="248"/>
      <c r="M5" s="248"/>
      <c r="N5" s="248"/>
      <c r="O5" s="248"/>
      <c r="P5" s="248"/>
      <c r="Q5" s="248"/>
      <c r="R5" s="249"/>
      <c r="S5" s="13"/>
      <c r="T5" s="244" t="s">
        <v>42</v>
      </c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1" t="s">
        <v>116</v>
      </c>
      <c r="AF5" s="242"/>
      <c r="AG5" s="242"/>
      <c r="AH5" s="242"/>
      <c r="AI5" s="242"/>
      <c r="AJ5" s="242"/>
      <c r="AK5" s="242"/>
      <c r="AL5" s="243"/>
    </row>
    <row r="6" spans="1:39" ht="12.75" customHeight="1">
      <c r="A6" s="232" t="s">
        <v>3</v>
      </c>
      <c r="B6" s="233"/>
      <c r="C6" s="233"/>
      <c r="D6" s="233"/>
      <c r="E6" s="233"/>
      <c r="F6" s="233"/>
      <c r="G6" s="233"/>
      <c r="H6" s="233"/>
      <c r="I6" s="233"/>
      <c r="J6" s="233"/>
      <c r="K6" s="234">
        <v>5065</v>
      </c>
      <c r="L6" s="234"/>
      <c r="M6" s="234"/>
      <c r="N6" s="234"/>
      <c r="O6" s="234"/>
      <c r="P6" s="234"/>
      <c r="Q6" s="234"/>
      <c r="R6" s="235"/>
      <c r="S6" s="13"/>
      <c r="T6" s="239" t="s">
        <v>1</v>
      </c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19" t="s">
        <v>2</v>
      </c>
      <c r="AF6" s="20"/>
      <c r="AG6" s="20"/>
      <c r="AH6" s="20"/>
      <c r="AI6" s="20"/>
      <c r="AJ6" s="20"/>
      <c r="AK6" s="20"/>
      <c r="AL6" s="21"/>
      <c r="AM6" s="22"/>
    </row>
    <row r="7" spans="1:39" ht="12.75" customHeight="1">
      <c r="A7" s="232" t="s">
        <v>5</v>
      </c>
      <c r="B7" s="233"/>
      <c r="C7" s="233"/>
      <c r="D7" s="233"/>
      <c r="E7" s="233"/>
      <c r="F7" s="233"/>
      <c r="G7" s="233"/>
      <c r="H7" s="233"/>
      <c r="I7" s="233"/>
      <c r="J7" s="233"/>
      <c r="K7" s="234">
        <v>500</v>
      </c>
      <c r="L7" s="234"/>
      <c r="M7" s="234"/>
      <c r="N7" s="234"/>
      <c r="O7" s="234"/>
      <c r="P7" s="234"/>
      <c r="Q7" s="234"/>
      <c r="R7" s="235"/>
      <c r="S7" s="13"/>
      <c r="T7" s="239" t="s">
        <v>4</v>
      </c>
      <c r="U7" s="240"/>
      <c r="V7" s="240"/>
      <c r="W7" s="240"/>
      <c r="X7" s="240"/>
      <c r="Y7" s="240"/>
      <c r="Z7" s="240"/>
      <c r="AA7" s="240"/>
      <c r="AB7" s="240"/>
      <c r="AC7" s="240"/>
      <c r="AD7" s="240"/>
      <c r="AE7" s="204" t="s">
        <v>31</v>
      </c>
      <c r="AF7" s="205"/>
      <c r="AG7" s="205"/>
      <c r="AH7" s="205"/>
      <c r="AI7" s="205"/>
      <c r="AJ7" s="205"/>
      <c r="AK7" s="205"/>
      <c r="AL7" s="206"/>
    </row>
    <row r="8" spans="1:39" ht="12.75" customHeight="1">
      <c r="A8" s="232" t="s">
        <v>112</v>
      </c>
      <c r="B8" s="233"/>
      <c r="C8" s="233"/>
      <c r="D8" s="233"/>
      <c r="E8" s="233"/>
      <c r="F8" s="233"/>
      <c r="G8" s="233"/>
      <c r="H8" s="233"/>
      <c r="I8" s="233"/>
      <c r="J8" s="233"/>
      <c r="K8" s="234">
        <v>3380</v>
      </c>
      <c r="L8" s="234"/>
      <c r="M8" s="234"/>
      <c r="N8" s="234"/>
      <c r="O8" s="234"/>
      <c r="P8" s="234"/>
      <c r="Q8" s="234"/>
      <c r="R8" s="235"/>
      <c r="S8" s="13"/>
      <c r="T8" s="239" t="s">
        <v>6</v>
      </c>
      <c r="U8" s="240"/>
      <c r="V8" s="240"/>
      <c r="W8" s="240"/>
      <c r="X8" s="240"/>
      <c r="Y8" s="240"/>
      <c r="Z8" s="240"/>
      <c r="AA8" s="240"/>
      <c r="AB8" s="240"/>
      <c r="AC8" s="240"/>
      <c r="AD8" s="240"/>
      <c r="AE8" s="204" t="s">
        <v>98</v>
      </c>
      <c r="AF8" s="205"/>
      <c r="AG8" s="205"/>
      <c r="AH8" s="205"/>
      <c r="AI8" s="205"/>
      <c r="AJ8" s="205"/>
      <c r="AK8" s="205"/>
      <c r="AL8" s="206"/>
    </row>
    <row r="9" spans="1:39" ht="12.75" customHeight="1">
      <c r="A9" s="232" t="s">
        <v>5</v>
      </c>
      <c r="B9" s="233"/>
      <c r="C9" s="233"/>
      <c r="D9" s="233"/>
      <c r="E9" s="233"/>
      <c r="F9" s="233"/>
      <c r="G9" s="233"/>
      <c r="H9" s="233"/>
      <c r="I9" s="233"/>
      <c r="J9" s="233"/>
      <c r="K9" s="234">
        <v>370</v>
      </c>
      <c r="L9" s="234"/>
      <c r="M9" s="234"/>
      <c r="N9" s="234"/>
      <c r="O9" s="234"/>
      <c r="P9" s="234"/>
      <c r="Q9" s="234"/>
      <c r="R9" s="235"/>
      <c r="S9" s="13"/>
      <c r="T9" s="250"/>
      <c r="U9" s="251"/>
      <c r="V9" s="251"/>
      <c r="W9" s="251"/>
      <c r="X9" s="251"/>
      <c r="Y9" s="251"/>
      <c r="Z9" s="251"/>
      <c r="AA9" s="251"/>
      <c r="AB9" s="251"/>
      <c r="AC9" s="251"/>
      <c r="AD9" s="251"/>
      <c r="AE9" s="204"/>
      <c r="AF9" s="205"/>
      <c r="AG9" s="205"/>
      <c r="AH9" s="205"/>
      <c r="AI9" s="205"/>
      <c r="AJ9" s="205"/>
      <c r="AK9" s="205"/>
      <c r="AL9" s="206"/>
    </row>
    <row r="10" spans="1:39" ht="12.75" customHeight="1">
      <c r="A10" s="211" t="s">
        <v>43</v>
      </c>
      <c r="B10" s="194"/>
      <c r="C10" s="194"/>
      <c r="D10" s="194"/>
      <c r="E10" s="194"/>
      <c r="F10" s="194"/>
      <c r="G10" s="194"/>
      <c r="H10" s="194"/>
      <c r="I10" s="194"/>
      <c r="J10" s="194"/>
      <c r="K10" s="252" t="s">
        <v>114</v>
      </c>
      <c r="L10" s="253"/>
      <c r="M10" s="253"/>
      <c r="N10" s="253"/>
      <c r="O10" s="253"/>
      <c r="P10" s="253"/>
      <c r="Q10" s="253"/>
      <c r="R10" s="254"/>
      <c r="S10" s="13"/>
      <c r="T10" s="250"/>
      <c r="U10" s="251"/>
      <c r="V10" s="251"/>
      <c r="W10" s="251"/>
      <c r="X10" s="251"/>
      <c r="Y10" s="251"/>
      <c r="Z10" s="251"/>
      <c r="AA10" s="251"/>
      <c r="AB10" s="251"/>
      <c r="AC10" s="251"/>
      <c r="AD10" s="251"/>
      <c r="AE10" s="204"/>
      <c r="AF10" s="205"/>
      <c r="AG10" s="205"/>
      <c r="AH10" s="205"/>
      <c r="AI10" s="205"/>
      <c r="AJ10" s="205"/>
      <c r="AK10" s="205"/>
      <c r="AL10" s="206"/>
    </row>
    <row r="11" spans="1:39" ht="12.75" customHeight="1">
      <c r="A11" s="211" t="s">
        <v>44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7"/>
      <c r="L11" s="197"/>
      <c r="M11" s="197"/>
      <c r="N11" s="197"/>
      <c r="O11" s="197"/>
      <c r="P11" s="197"/>
      <c r="Q11" s="197"/>
      <c r="R11" s="255"/>
      <c r="S11" s="13"/>
      <c r="T11" s="239" t="s">
        <v>74</v>
      </c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04" t="s">
        <v>75</v>
      </c>
      <c r="AF11" s="205"/>
      <c r="AG11" s="205"/>
      <c r="AH11" s="205"/>
      <c r="AI11" s="205"/>
      <c r="AJ11" s="205"/>
      <c r="AK11" s="205"/>
      <c r="AL11" s="206"/>
    </row>
    <row r="12" spans="1:39" ht="12.75" customHeight="1">
      <c r="A12" s="269" t="s">
        <v>34</v>
      </c>
      <c r="B12" s="270"/>
      <c r="C12" s="270"/>
      <c r="D12" s="270"/>
      <c r="E12" s="270"/>
      <c r="F12" s="270"/>
      <c r="G12" s="270"/>
      <c r="H12" s="270"/>
      <c r="I12" s="270"/>
      <c r="J12" s="271"/>
      <c r="K12" s="256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8"/>
    </row>
    <row r="13" spans="1:39" ht="21" customHeight="1">
      <c r="A13" s="211" t="s">
        <v>45</v>
      </c>
      <c r="B13" s="194"/>
      <c r="C13" s="194"/>
      <c r="D13" s="194"/>
      <c r="E13" s="194"/>
      <c r="F13" s="194"/>
      <c r="G13" s="194"/>
      <c r="H13" s="194"/>
      <c r="I13" s="194"/>
      <c r="J13" s="194"/>
      <c r="K13" s="272"/>
      <c r="L13" s="272"/>
      <c r="M13" s="272"/>
      <c r="N13" s="272"/>
      <c r="O13" s="272"/>
      <c r="P13" s="272"/>
      <c r="Q13" s="272"/>
      <c r="R13" s="273"/>
      <c r="S13" s="13"/>
      <c r="T13" s="259" t="s">
        <v>7</v>
      </c>
      <c r="U13" s="260"/>
      <c r="V13" s="260"/>
      <c r="W13" s="260"/>
      <c r="X13" s="260"/>
      <c r="Y13" s="260"/>
      <c r="Z13" s="260"/>
      <c r="AA13" s="260"/>
      <c r="AB13" s="260"/>
      <c r="AC13" s="260"/>
      <c r="AD13" s="261"/>
      <c r="AE13" s="274" t="s">
        <v>110</v>
      </c>
      <c r="AF13" s="275"/>
      <c r="AG13" s="275"/>
      <c r="AH13" s="275"/>
      <c r="AI13" s="275"/>
      <c r="AJ13" s="275"/>
      <c r="AK13" s="275"/>
      <c r="AL13" s="276"/>
    </row>
    <row r="14" spans="1:39" ht="12.75" customHeight="1">
      <c r="A14" s="211" t="s">
        <v>46</v>
      </c>
      <c r="B14" s="194"/>
      <c r="C14" s="194"/>
      <c r="D14" s="194"/>
      <c r="E14" s="194"/>
      <c r="F14" s="194"/>
      <c r="G14" s="194"/>
      <c r="H14" s="194"/>
      <c r="I14" s="194"/>
      <c r="J14" s="264"/>
      <c r="K14" s="182"/>
      <c r="L14" s="182"/>
      <c r="M14" s="182"/>
      <c r="N14" s="182"/>
      <c r="O14" s="182"/>
      <c r="P14" s="182"/>
      <c r="Q14" s="182"/>
      <c r="R14" s="183"/>
      <c r="S14" s="13"/>
      <c r="T14" s="265" t="s">
        <v>47</v>
      </c>
      <c r="U14" s="266"/>
      <c r="V14" s="266"/>
      <c r="W14" s="266"/>
      <c r="X14" s="266"/>
      <c r="Y14" s="266"/>
      <c r="Z14" s="266"/>
      <c r="AA14" s="266"/>
      <c r="AB14" s="266"/>
      <c r="AC14" s="266"/>
      <c r="AD14" s="267"/>
      <c r="AE14" s="204" t="s">
        <v>117</v>
      </c>
      <c r="AF14" s="205"/>
      <c r="AG14" s="205"/>
      <c r="AH14" s="205"/>
      <c r="AI14" s="205"/>
      <c r="AJ14" s="205"/>
      <c r="AK14" s="205"/>
      <c r="AL14" s="206"/>
    </row>
    <row r="15" spans="1:39" ht="12.75" customHeight="1" thickBot="1">
      <c r="A15" s="195" t="s">
        <v>96</v>
      </c>
      <c r="B15" s="196"/>
      <c r="C15" s="196"/>
      <c r="D15" s="196"/>
      <c r="E15" s="196"/>
      <c r="F15" s="196"/>
      <c r="G15" s="196"/>
      <c r="H15" s="196"/>
      <c r="I15" s="196"/>
      <c r="J15" s="196"/>
      <c r="K15" s="198" t="s">
        <v>97</v>
      </c>
      <c r="L15" s="199"/>
      <c r="M15" s="199"/>
      <c r="N15" s="199"/>
      <c r="O15" s="199"/>
      <c r="P15" s="199"/>
      <c r="Q15" s="199"/>
      <c r="R15" s="200"/>
      <c r="S15" s="18"/>
      <c r="T15" s="219" t="s">
        <v>76</v>
      </c>
      <c r="U15" s="220"/>
      <c r="V15" s="220"/>
      <c r="W15" s="220"/>
      <c r="X15" s="220"/>
      <c r="Y15" s="220"/>
      <c r="Z15" s="220"/>
      <c r="AA15" s="220"/>
      <c r="AB15" s="220"/>
      <c r="AC15" s="220"/>
      <c r="AD15" s="220"/>
      <c r="AE15" s="202">
        <v>1</v>
      </c>
      <c r="AF15" s="202"/>
      <c r="AG15" s="202"/>
      <c r="AH15" s="202"/>
      <c r="AI15" s="202"/>
      <c r="AJ15" s="202"/>
      <c r="AK15" s="202"/>
      <c r="AL15" s="203"/>
    </row>
    <row r="16" spans="1:39" ht="12.75" customHeight="1">
      <c r="A16" s="184" t="s">
        <v>39</v>
      </c>
      <c r="B16" s="185"/>
      <c r="C16" s="185"/>
      <c r="D16" s="185"/>
      <c r="E16" s="185"/>
      <c r="F16" s="185"/>
      <c r="G16" s="185"/>
      <c r="H16" s="185"/>
      <c r="I16" s="185"/>
      <c r="J16" s="186"/>
      <c r="K16" s="268" t="s">
        <v>8</v>
      </c>
      <c r="L16" s="268"/>
      <c r="M16" s="268"/>
      <c r="N16" s="268"/>
      <c r="O16" s="268"/>
      <c r="P16" s="234">
        <v>4895</v>
      </c>
      <c r="Q16" s="234"/>
      <c r="R16" s="234"/>
      <c r="S16" s="2"/>
      <c r="T16" s="194" t="s">
        <v>41</v>
      </c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</row>
    <row r="17" spans="1:38" ht="12.75" customHeight="1">
      <c r="A17" s="187"/>
      <c r="B17" s="188"/>
      <c r="C17" s="188"/>
      <c r="D17" s="188"/>
      <c r="E17" s="188"/>
      <c r="F17" s="188"/>
      <c r="G17" s="188"/>
      <c r="H17" s="188"/>
      <c r="I17" s="188"/>
      <c r="J17" s="189"/>
      <c r="K17" s="262" t="s">
        <v>9</v>
      </c>
      <c r="L17" s="263"/>
      <c r="M17" s="263"/>
      <c r="N17" s="263"/>
      <c r="O17" s="263"/>
      <c r="P17" s="197">
        <v>1010</v>
      </c>
      <c r="Q17" s="197"/>
      <c r="R17" s="197"/>
      <c r="S17" s="2"/>
      <c r="T17" s="193" t="s">
        <v>121</v>
      </c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 t="s">
        <v>122</v>
      </c>
      <c r="AF17" s="193"/>
      <c r="AG17" s="193"/>
      <c r="AH17" s="193"/>
      <c r="AI17" s="193"/>
      <c r="AJ17" s="193"/>
      <c r="AK17" s="193"/>
      <c r="AL17" s="193"/>
    </row>
    <row r="18" spans="1:38" ht="12.75" customHeight="1" thickBot="1">
      <c r="A18" s="190"/>
      <c r="B18" s="191"/>
      <c r="C18" s="191"/>
      <c r="D18" s="191"/>
      <c r="E18" s="191"/>
      <c r="F18" s="191"/>
      <c r="G18" s="191"/>
      <c r="H18" s="191"/>
      <c r="I18" s="191"/>
      <c r="J18" s="192"/>
      <c r="K18" s="201" t="s">
        <v>10</v>
      </c>
      <c r="L18" s="201"/>
      <c r="M18" s="201"/>
      <c r="N18" s="201"/>
      <c r="O18" s="201"/>
      <c r="P18" s="207">
        <v>1540</v>
      </c>
      <c r="Q18" s="207"/>
      <c r="R18" s="207"/>
      <c r="S18" s="2"/>
      <c r="T18" s="193" t="s">
        <v>77</v>
      </c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 t="s">
        <v>190</v>
      </c>
      <c r="AF18" s="193"/>
      <c r="AG18" s="193"/>
      <c r="AH18" s="193"/>
      <c r="AI18" s="193"/>
      <c r="AJ18" s="193"/>
      <c r="AK18" s="193"/>
      <c r="AL18" s="193"/>
    </row>
    <row r="19" spans="1:38" ht="12.75" customHeight="1">
      <c r="A19" s="4"/>
      <c r="B19" s="5"/>
      <c r="C19" s="5"/>
      <c r="D19" s="5"/>
      <c r="E19" s="5"/>
      <c r="F19" s="5"/>
      <c r="G19" s="5"/>
      <c r="H19" s="5"/>
      <c r="I19" s="5"/>
      <c r="J19" s="6"/>
      <c r="K19" s="26"/>
      <c r="L19" s="26"/>
      <c r="M19" s="26"/>
      <c r="N19" s="26"/>
      <c r="O19" s="26"/>
      <c r="P19" s="26"/>
      <c r="Q19" s="26"/>
      <c r="R19" s="26"/>
      <c r="S19" s="2"/>
      <c r="T19" s="193" t="s">
        <v>78</v>
      </c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 t="s">
        <v>190</v>
      </c>
      <c r="AF19" s="193"/>
      <c r="AG19" s="193"/>
      <c r="AH19" s="193"/>
      <c r="AI19" s="193"/>
      <c r="AJ19" s="193"/>
      <c r="AK19" s="193"/>
      <c r="AL19" s="193"/>
    </row>
    <row r="20" spans="1:38" ht="12.75" customHeight="1" thickBot="1">
      <c r="A20" s="7"/>
      <c r="B20" s="8"/>
      <c r="C20" s="8"/>
      <c r="D20" s="8"/>
      <c r="E20" s="8"/>
      <c r="F20" s="8"/>
      <c r="G20" s="8"/>
      <c r="H20" s="8"/>
      <c r="I20" s="8"/>
      <c r="J20" s="8"/>
      <c r="K20" s="9"/>
      <c r="L20" s="9"/>
      <c r="M20" s="9"/>
      <c r="N20" s="9"/>
      <c r="O20" s="9"/>
      <c r="P20" s="9"/>
      <c r="Q20" s="9"/>
      <c r="R20" s="9"/>
      <c r="S20" s="2"/>
      <c r="T20" s="193" t="s">
        <v>79</v>
      </c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 t="s">
        <v>122</v>
      </c>
      <c r="AF20" s="193"/>
      <c r="AG20" s="193"/>
      <c r="AH20" s="193"/>
      <c r="AI20" s="193"/>
      <c r="AJ20" s="193"/>
      <c r="AK20" s="193"/>
      <c r="AL20" s="193"/>
    </row>
    <row r="21" spans="1:38" ht="15" customHeight="1" thickBot="1">
      <c r="A21" s="208" t="s">
        <v>48</v>
      </c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10"/>
    </row>
    <row r="22" spans="1:38" ht="15" customHeight="1" thickBot="1">
      <c r="A22" s="179" t="s">
        <v>61</v>
      </c>
      <c r="B22" s="180"/>
      <c r="C22" s="180"/>
      <c r="D22" s="180"/>
      <c r="E22" s="180"/>
      <c r="F22" s="180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1"/>
    </row>
    <row r="23" spans="1:38" ht="15" customHeight="1" thickBot="1">
      <c r="A23" s="91" t="s">
        <v>49</v>
      </c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3"/>
    </row>
    <row r="24" spans="1:38" ht="15" customHeight="1" thickBot="1">
      <c r="A24" s="91" t="s">
        <v>119</v>
      </c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3"/>
    </row>
    <row r="25" spans="1:38" ht="22.5" customHeight="1" thickBot="1">
      <c r="A25" s="115" t="s">
        <v>11</v>
      </c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L25" s="116"/>
      <c r="M25" s="117"/>
      <c r="N25" s="42" t="s">
        <v>38</v>
      </c>
      <c r="O25" s="43"/>
      <c r="P25" s="43"/>
      <c r="Q25" s="44"/>
      <c r="R25" s="45" t="str">
        <f>AE17</f>
        <v>875х610</v>
      </c>
      <c r="S25" s="46"/>
      <c r="T25" s="46"/>
      <c r="U25" s="46"/>
      <c r="V25" s="46"/>
      <c r="W25" s="46"/>
      <c r="X25" s="46"/>
      <c r="Y25" s="46"/>
      <c r="Z25" s="47"/>
      <c r="AA25" s="42" t="s">
        <v>36</v>
      </c>
      <c r="AB25" s="43"/>
      <c r="AC25" s="43"/>
      <c r="AD25" s="44"/>
      <c r="AE25" s="119" t="s">
        <v>123</v>
      </c>
      <c r="AF25" s="120"/>
      <c r="AG25" s="120"/>
      <c r="AH25" s="120"/>
      <c r="AI25" s="120"/>
      <c r="AJ25" s="120"/>
      <c r="AK25" s="120"/>
      <c r="AL25" s="121"/>
    </row>
    <row r="26" spans="1:38" ht="15" customHeight="1" thickBot="1">
      <c r="A26" s="115" t="s">
        <v>12</v>
      </c>
      <c r="B26" s="116"/>
      <c r="C26" s="116"/>
      <c r="D26" s="116"/>
      <c r="E26" s="116"/>
      <c r="F26" s="116"/>
      <c r="G26" s="116"/>
      <c r="H26" s="116"/>
      <c r="I26" s="117"/>
      <c r="J26" s="122">
        <f>K6</f>
        <v>5065</v>
      </c>
      <c r="K26" s="123"/>
      <c r="L26" s="123"/>
      <c r="M26" s="124"/>
      <c r="N26" s="45" t="s">
        <v>13</v>
      </c>
      <c r="O26" s="46"/>
      <c r="P26" s="46"/>
      <c r="Q26" s="46"/>
      <c r="R26" s="46"/>
      <c r="S26" s="46"/>
      <c r="T26" s="46"/>
      <c r="U26" s="46"/>
      <c r="V26" s="46"/>
      <c r="W26" s="101"/>
      <c r="X26" s="125">
        <f xml:space="preserve"> 0.000000249*K6*K6 - 0.000004108*K6 + 0.012841373</f>
        <v>6.379936378</v>
      </c>
      <c r="Y26" s="126"/>
      <c r="Z26" s="127"/>
      <c r="AA26" s="42" t="s">
        <v>14</v>
      </c>
      <c r="AB26" s="43"/>
      <c r="AC26" s="43"/>
      <c r="AD26" s="43"/>
      <c r="AE26" s="43"/>
      <c r="AF26" s="43"/>
      <c r="AG26" s="43"/>
      <c r="AH26" s="43"/>
      <c r="AI26" s="44"/>
      <c r="AJ26" s="45">
        <v>4</v>
      </c>
      <c r="AK26" s="46"/>
      <c r="AL26" s="47"/>
    </row>
    <row r="27" spans="1:38" ht="15" customHeight="1" thickBot="1">
      <c r="A27" s="91" t="s">
        <v>99</v>
      </c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3"/>
    </row>
    <row r="28" spans="1:38" ht="15" customHeight="1" thickBot="1">
      <c r="A28" s="42" t="s">
        <v>55</v>
      </c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4"/>
      <c r="N28" s="42" t="s">
        <v>15</v>
      </c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4"/>
      <c r="AA28" s="42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4"/>
    </row>
    <row r="29" spans="1:38" ht="15" customHeight="1" thickBot="1">
      <c r="A29" s="42" t="s">
        <v>56</v>
      </c>
      <c r="B29" s="43"/>
      <c r="C29" s="44"/>
      <c r="D29" s="45" t="s">
        <v>129</v>
      </c>
      <c r="E29" s="46"/>
      <c r="F29" s="46"/>
      <c r="G29" s="46"/>
      <c r="H29" s="46"/>
      <c r="I29" s="46"/>
      <c r="J29" s="46"/>
      <c r="K29" s="46"/>
      <c r="L29" s="46"/>
      <c r="M29" s="47"/>
      <c r="N29" s="42" t="s">
        <v>16</v>
      </c>
      <c r="O29" s="43"/>
      <c r="P29" s="43"/>
      <c r="Q29" s="43"/>
      <c r="R29" s="43"/>
      <c r="S29" s="43"/>
      <c r="T29" s="43"/>
      <c r="U29" s="43"/>
      <c r="V29" s="160"/>
      <c r="W29" s="161">
        <f>K6</f>
        <v>5065</v>
      </c>
      <c r="X29" s="98"/>
      <c r="Y29" s="98"/>
      <c r="Z29" s="99"/>
      <c r="AA29" s="42" t="s">
        <v>57</v>
      </c>
      <c r="AB29" s="43"/>
      <c r="AC29" s="43"/>
      <c r="AD29" s="43"/>
      <c r="AE29" s="43"/>
      <c r="AF29" s="43"/>
      <c r="AG29" s="43"/>
      <c r="AH29" s="44"/>
      <c r="AI29" s="162">
        <f xml:space="preserve"> 0.000000549*K6*K6 - 0.001032967*K6 + 132.461538462</f>
        <v>141.31373013199999</v>
      </c>
      <c r="AJ29" s="126"/>
      <c r="AK29" s="126"/>
      <c r="AL29" s="127"/>
    </row>
    <row r="30" spans="1:38" ht="15" customHeight="1" thickBot="1">
      <c r="A30" s="45" t="s">
        <v>58</v>
      </c>
      <c r="B30" s="46"/>
      <c r="C30" s="46"/>
      <c r="D30" s="46"/>
      <c r="E30" s="46"/>
      <c r="F30" s="46"/>
      <c r="G30" s="46"/>
      <c r="H30" s="46"/>
      <c r="I30" s="47"/>
      <c r="J30" s="45">
        <v>1</v>
      </c>
      <c r="K30" s="46"/>
      <c r="L30" s="46"/>
      <c r="M30" s="47"/>
      <c r="N30" s="42" t="s">
        <v>59</v>
      </c>
      <c r="O30" s="43"/>
      <c r="P30" s="43"/>
      <c r="Q30" s="43"/>
      <c r="R30" s="43"/>
      <c r="S30" s="43"/>
      <c r="T30" s="43"/>
      <c r="U30" s="43"/>
      <c r="V30" s="44"/>
      <c r="W30" s="226">
        <f>K6/((P17-100)/1000*(P18/2-105)/1000*3600)</f>
        <v>2.3249515730718739</v>
      </c>
      <c r="X30" s="227"/>
      <c r="Y30" s="227"/>
      <c r="Z30" s="228"/>
      <c r="AA30" s="42" t="s">
        <v>60</v>
      </c>
      <c r="AB30" s="43"/>
      <c r="AC30" s="43"/>
      <c r="AD30" s="43"/>
      <c r="AE30" s="43"/>
      <c r="AF30" s="43"/>
      <c r="AG30" s="43"/>
      <c r="AH30" s="44"/>
      <c r="AI30" s="45">
        <v>250</v>
      </c>
      <c r="AJ30" s="46"/>
      <c r="AK30" s="46"/>
      <c r="AL30" s="47"/>
    </row>
    <row r="31" spans="1:38" ht="15" customHeight="1" thickBot="1">
      <c r="A31" s="91" t="s">
        <v>111</v>
      </c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3"/>
    </row>
    <row r="32" spans="1:38" ht="15" customHeight="1" thickBot="1">
      <c r="A32" s="42" t="s">
        <v>55</v>
      </c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4"/>
      <c r="N32" s="42" t="s">
        <v>68</v>
      </c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4"/>
      <c r="AA32" s="42" t="s">
        <v>69</v>
      </c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4"/>
    </row>
    <row r="33" spans="1:50" ht="15" customHeight="1" thickBot="1">
      <c r="A33" s="42" t="s">
        <v>56</v>
      </c>
      <c r="B33" s="43"/>
      <c r="C33" s="44"/>
      <c r="D33" s="45" t="s">
        <v>124</v>
      </c>
      <c r="E33" s="46"/>
      <c r="F33" s="46"/>
      <c r="G33" s="46"/>
      <c r="H33" s="46"/>
      <c r="I33" s="46"/>
      <c r="J33" s="46"/>
      <c r="K33" s="46"/>
      <c r="L33" s="46"/>
      <c r="M33" s="47"/>
      <c r="N33" s="42" t="s">
        <v>16</v>
      </c>
      <c r="O33" s="43"/>
      <c r="P33" s="43"/>
      <c r="Q33" s="43"/>
      <c r="R33" s="43"/>
      <c r="S33" s="43"/>
      <c r="T33" s="43"/>
      <c r="U33" s="43"/>
      <c r="V33" s="160"/>
      <c r="W33" s="161">
        <f>K6</f>
        <v>5065</v>
      </c>
      <c r="X33" s="98"/>
      <c r="Y33" s="98"/>
      <c r="Z33" s="99"/>
      <c r="AA33" s="42" t="s">
        <v>16</v>
      </c>
      <c r="AB33" s="43"/>
      <c r="AC33" s="43"/>
      <c r="AD33" s="43"/>
      <c r="AE33" s="43"/>
      <c r="AF33" s="43"/>
      <c r="AG33" s="43"/>
      <c r="AH33" s="44"/>
      <c r="AI33" s="45">
        <f>K8</f>
        <v>3380</v>
      </c>
      <c r="AJ33" s="46"/>
      <c r="AK33" s="46"/>
      <c r="AL33" s="47"/>
    </row>
    <row r="34" spans="1:50" ht="15" customHeight="1" thickBot="1">
      <c r="A34" s="42" t="s">
        <v>70</v>
      </c>
      <c r="B34" s="43"/>
      <c r="C34" s="43"/>
      <c r="D34" s="43"/>
      <c r="E34" s="43"/>
      <c r="F34" s="43"/>
      <c r="G34" s="43"/>
      <c r="H34" s="43"/>
      <c r="I34" s="44"/>
      <c r="J34" s="66" t="s">
        <v>120</v>
      </c>
      <c r="K34" s="67"/>
      <c r="L34" s="67"/>
      <c r="M34" s="68"/>
      <c r="N34" s="42" t="s">
        <v>64</v>
      </c>
      <c r="O34" s="43"/>
      <c r="P34" s="43"/>
      <c r="Q34" s="43"/>
      <c r="R34" s="43"/>
      <c r="S34" s="43"/>
      <c r="T34" s="43"/>
      <c r="U34" s="43"/>
      <c r="V34" s="44"/>
      <c r="W34" s="66">
        <v>-13</v>
      </c>
      <c r="X34" s="67"/>
      <c r="Y34" s="67"/>
      <c r="Z34" s="68"/>
      <c r="AA34" s="42" t="s">
        <v>64</v>
      </c>
      <c r="AB34" s="43"/>
      <c r="AC34" s="43"/>
      <c r="AD34" s="43"/>
      <c r="AE34" s="43"/>
      <c r="AF34" s="43"/>
      <c r="AG34" s="43"/>
      <c r="AH34" s="44"/>
      <c r="AI34" s="45">
        <v>24</v>
      </c>
      <c r="AJ34" s="46"/>
      <c r="AK34" s="46"/>
      <c r="AL34" s="47"/>
    </row>
    <row r="35" spans="1:50" ht="15" customHeight="1" thickBot="1">
      <c r="A35" s="142" t="s">
        <v>72</v>
      </c>
      <c r="B35" s="143"/>
      <c r="C35" s="143"/>
      <c r="D35" s="143"/>
      <c r="E35" s="143"/>
      <c r="F35" s="143"/>
      <c r="G35" s="143"/>
      <c r="H35" s="143"/>
      <c r="I35" s="144"/>
      <c r="J35" s="151">
        <v>5</v>
      </c>
      <c r="K35" s="152"/>
      <c r="L35" s="152"/>
      <c r="M35" s="153"/>
      <c r="N35" s="42" t="s">
        <v>65</v>
      </c>
      <c r="O35" s="43"/>
      <c r="P35" s="43"/>
      <c r="Q35" s="43"/>
      <c r="R35" s="43"/>
      <c r="S35" s="43"/>
      <c r="T35" s="43"/>
      <c r="U35" s="43"/>
      <c r="V35" s="44"/>
      <c r="W35" s="66">
        <v>1.9</v>
      </c>
      <c r="X35" s="67"/>
      <c r="Y35" s="67"/>
      <c r="Z35" s="68"/>
      <c r="AA35" s="42" t="s">
        <v>65</v>
      </c>
      <c r="AB35" s="43"/>
      <c r="AC35" s="43"/>
      <c r="AD35" s="43"/>
      <c r="AE35" s="43"/>
      <c r="AF35" s="43"/>
      <c r="AG35" s="43"/>
      <c r="AH35" s="44"/>
      <c r="AI35" s="45">
        <v>6.6</v>
      </c>
      <c r="AJ35" s="46"/>
      <c r="AK35" s="46"/>
      <c r="AL35" s="47"/>
    </row>
    <row r="36" spans="1:50" ht="15" customHeight="1" thickBot="1">
      <c r="A36" s="145"/>
      <c r="B36" s="146"/>
      <c r="C36" s="146"/>
      <c r="D36" s="146"/>
      <c r="E36" s="146"/>
      <c r="F36" s="146"/>
      <c r="G36" s="146"/>
      <c r="H36" s="146"/>
      <c r="I36" s="147"/>
      <c r="J36" s="154"/>
      <c r="K36" s="155"/>
      <c r="L36" s="155"/>
      <c r="M36" s="156"/>
      <c r="N36" s="54" t="s">
        <v>107</v>
      </c>
      <c r="O36" s="55"/>
      <c r="P36" s="55"/>
      <c r="Q36" s="55"/>
      <c r="R36" s="55"/>
      <c r="S36" s="55"/>
      <c r="T36" s="55"/>
      <c r="U36" s="55"/>
      <c r="V36" s="56"/>
      <c r="W36" s="66">
        <v>81</v>
      </c>
      <c r="X36" s="67"/>
      <c r="Y36" s="67"/>
      <c r="Z36" s="68"/>
      <c r="AA36" s="54" t="s">
        <v>107</v>
      </c>
      <c r="AB36" s="55"/>
      <c r="AC36" s="55"/>
      <c r="AD36" s="55"/>
      <c r="AE36" s="55"/>
      <c r="AF36" s="55"/>
      <c r="AG36" s="55"/>
      <c r="AH36" s="56"/>
      <c r="AI36" s="45">
        <v>34</v>
      </c>
      <c r="AJ36" s="46"/>
      <c r="AK36" s="46"/>
      <c r="AL36" s="47"/>
      <c r="AO36" s="1"/>
      <c r="AP36" s="23"/>
      <c r="AQ36" s="5"/>
      <c r="AR36" s="23"/>
      <c r="AS36" s="5"/>
      <c r="AT36" s="5"/>
      <c r="AU36" s="5"/>
      <c r="AV36" s="23"/>
      <c r="AW36" s="23"/>
      <c r="AX36" s="5"/>
    </row>
    <row r="37" spans="1:50" ht="15" customHeight="1" thickBot="1">
      <c r="A37" s="148"/>
      <c r="B37" s="149"/>
      <c r="C37" s="149"/>
      <c r="D37" s="149"/>
      <c r="E37" s="149"/>
      <c r="F37" s="149"/>
      <c r="G37" s="149"/>
      <c r="H37" s="149"/>
      <c r="I37" s="150"/>
      <c r="J37" s="157"/>
      <c r="K37" s="158"/>
      <c r="L37" s="158"/>
      <c r="M37" s="159"/>
      <c r="N37" s="42" t="s">
        <v>21</v>
      </c>
      <c r="O37" s="43"/>
      <c r="P37" s="43"/>
      <c r="Q37" s="43"/>
      <c r="R37" s="43"/>
      <c r="S37" s="43"/>
      <c r="T37" s="43"/>
      <c r="U37" s="43"/>
      <c r="V37" s="44"/>
      <c r="W37" s="66">
        <v>89</v>
      </c>
      <c r="X37" s="67"/>
      <c r="Y37" s="67"/>
      <c r="Z37" s="68"/>
      <c r="AA37" s="42" t="s">
        <v>21</v>
      </c>
      <c r="AB37" s="43"/>
      <c r="AC37" s="43"/>
      <c r="AD37" s="43"/>
      <c r="AE37" s="43"/>
      <c r="AF37" s="43"/>
      <c r="AG37" s="43"/>
      <c r="AH37" s="44"/>
      <c r="AI37" s="45">
        <v>47</v>
      </c>
      <c r="AJ37" s="46"/>
      <c r="AK37" s="46"/>
      <c r="AL37" s="47"/>
      <c r="AM37" s="33"/>
      <c r="AO37" s="1"/>
      <c r="AP37" s="23"/>
      <c r="AQ37" s="5"/>
      <c r="AR37" s="23"/>
      <c r="AS37" s="5"/>
      <c r="AT37" s="5"/>
      <c r="AU37" s="5"/>
      <c r="AV37" s="23"/>
      <c r="AW37" s="23"/>
      <c r="AX37" s="5"/>
    </row>
    <row r="38" spans="1:50" ht="15" customHeight="1" thickBot="1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O38" s="1"/>
      <c r="AP38" s="23"/>
      <c r="AQ38" s="5"/>
      <c r="AR38" s="23"/>
      <c r="AS38" s="5"/>
      <c r="AT38" s="5"/>
      <c r="AU38" s="5"/>
      <c r="AV38" s="23"/>
      <c r="AW38" s="23"/>
      <c r="AX38" s="5"/>
    </row>
    <row r="39" spans="1:50" ht="15" customHeight="1" thickBot="1">
      <c r="A39" s="91" t="s">
        <v>109</v>
      </c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3"/>
    </row>
    <row r="40" spans="1:50" ht="15" customHeight="1" thickBot="1">
      <c r="A40" s="54" t="s">
        <v>130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6"/>
      <c r="N40" s="45" t="s">
        <v>15</v>
      </c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7"/>
      <c r="AA40" s="45" t="s">
        <v>82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7"/>
    </row>
    <row r="41" spans="1:50" ht="15" customHeight="1" thickBot="1">
      <c r="A41" s="54" t="s">
        <v>62</v>
      </c>
      <c r="B41" s="55"/>
      <c r="C41" s="55"/>
      <c r="D41" s="56"/>
      <c r="E41" s="95" t="s">
        <v>83</v>
      </c>
      <c r="F41" s="95"/>
      <c r="G41" s="95"/>
      <c r="H41" s="95"/>
      <c r="I41" s="95"/>
      <c r="J41" s="95"/>
      <c r="K41" s="95"/>
      <c r="L41" s="95"/>
      <c r="M41" s="96"/>
      <c r="N41" s="10" t="s">
        <v>63</v>
      </c>
      <c r="O41" s="11"/>
      <c r="P41" s="11"/>
      <c r="Q41" s="11"/>
      <c r="R41" s="11"/>
      <c r="S41" s="11"/>
      <c r="T41" s="11"/>
      <c r="U41" s="11"/>
      <c r="V41" s="12"/>
      <c r="W41" s="97">
        <f>K6</f>
        <v>5065</v>
      </c>
      <c r="X41" s="98"/>
      <c r="Y41" s="98"/>
      <c r="Z41" s="99"/>
      <c r="AA41" s="54" t="s">
        <v>84</v>
      </c>
      <c r="AB41" s="55"/>
      <c r="AC41" s="55"/>
      <c r="AD41" s="55"/>
      <c r="AE41" s="55"/>
      <c r="AF41" s="55"/>
      <c r="AG41" s="55"/>
      <c r="AH41" s="55"/>
      <c r="AI41" s="45" t="s">
        <v>85</v>
      </c>
      <c r="AJ41" s="46"/>
      <c r="AK41" s="46"/>
      <c r="AL41" s="47"/>
    </row>
    <row r="42" spans="1:50" ht="15" customHeight="1" thickBot="1">
      <c r="A42" s="69" t="s">
        <v>86</v>
      </c>
      <c r="B42" s="70"/>
      <c r="C42" s="70"/>
      <c r="D42" s="70"/>
      <c r="E42" s="70"/>
      <c r="F42" s="70"/>
      <c r="G42" s="70"/>
      <c r="H42" s="70"/>
      <c r="I42" s="71"/>
      <c r="J42" s="72">
        <f>((1.1885*W41)/J43)/3600</f>
        <v>3.7408355083271188</v>
      </c>
      <c r="K42" s="73"/>
      <c r="L42" s="73"/>
      <c r="M42" s="74"/>
      <c r="N42" s="42" t="s">
        <v>64</v>
      </c>
      <c r="O42" s="43"/>
      <c r="P42" s="43"/>
      <c r="Q42" s="43"/>
      <c r="R42" s="43"/>
      <c r="S42" s="43"/>
      <c r="T42" s="43"/>
      <c r="U42" s="43"/>
      <c r="V42" s="44"/>
      <c r="W42" s="66">
        <v>1.9</v>
      </c>
      <c r="X42" s="67"/>
      <c r="Y42" s="67"/>
      <c r="Z42" s="68"/>
      <c r="AA42" s="42" t="s">
        <v>87</v>
      </c>
      <c r="AB42" s="43"/>
      <c r="AC42" s="43"/>
      <c r="AD42" s="43"/>
      <c r="AE42" s="43"/>
      <c r="AF42" s="43"/>
      <c r="AG42" s="43"/>
      <c r="AH42" s="44"/>
      <c r="AI42" s="66" t="s">
        <v>71</v>
      </c>
      <c r="AJ42" s="67"/>
      <c r="AK42" s="67"/>
      <c r="AL42" s="68"/>
    </row>
    <row r="43" spans="1:50" ht="15" customHeight="1" thickBot="1">
      <c r="A43" s="78" t="s">
        <v>88</v>
      </c>
      <c r="B43" s="79"/>
      <c r="C43" s="79"/>
      <c r="D43" s="79"/>
      <c r="E43" s="79"/>
      <c r="F43" s="79"/>
      <c r="G43" s="79"/>
      <c r="H43" s="79"/>
      <c r="I43" s="80"/>
      <c r="J43" s="81">
        <v>0.44700000000000001</v>
      </c>
      <c r="K43" s="82"/>
      <c r="L43" s="82"/>
      <c r="M43" s="83"/>
      <c r="N43" s="42" t="s">
        <v>65</v>
      </c>
      <c r="O43" s="43"/>
      <c r="P43" s="43"/>
      <c r="Q43" s="43"/>
      <c r="R43" s="43"/>
      <c r="S43" s="43"/>
      <c r="T43" s="43"/>
      <c r="U43" s="43"/>
      <c r="V43" s="44"/>
      <c r="W43" s="66">
        <v>24</v>
      </c>
      <c r="X43" s="67"/>
      <c r="Y43" s="67"/>
      <c r="Z43" s="68"/>
      <c r="AA43" s="42" t="s">
        <v>89</v>
      </c>
      <c r="AB43" s="43"/>
      <c r="AC43" s="43"/>
      <c r="AD43" s="43"/>
      <c r="AE43" s="43"/>
      <c r="AF43" s="43"/>
      <c r="AG43" s="43"/>
      <c r="AH43" s="44"/>
      <c r="AI43" s="89">
        <v>90</v>
      </c>
      <c r="AJ43" s="89"/>
      <c r="AK43" s="89">
        <v>60</v>
      </c>
      <c r="AL43" s="90"/>
    </row>
    <row r="44" spans="1:50" ht="15" customHeight="1" thickBot="1">
      <c r="A44" s="78" t="s">
        <v>90</v>
      </c>
      <c r="B44" s="79"/>
      <c r="C44" s="79"/>
      <c r="D44" s="79"/>
      <c r="E44" s="79"/>
      <c r="F44" s="79"/>
      <c r="G44" s="79"/>
      <c r="H44" s="79"/>
      <c r="I44" s="80"/>
      <c r="J44" s="100"/>
      <c r="K44" s="46"/>
      <c r="L44" s="46"/>
      <c r="M44" s="101"/>
      <c r="N44" s="102" t="s">
        <v>66</v>
      </c>
      <c r="O44" s="55"/>
      <c r="P44" s="55"/>
      <c r="Q44" s="55"/>
      <c r="R44" s="55"/>
      <c r="S44" s="55"/>
      <c r="T44" s="55"/>
      <c r="U44" s="55"/>
      <c r="V44" s="56"/>
      <c r="W44" s="45"/>
      <c r="X44" s="46"/>
      <c r="Y44" s="46"/>
      <c r="Z44" s="47"/>
      <c r="AA44" s="54" t="s">
        <v>91</v>
      </c>
      <c r="AB44" s="55"/>
      <c r="AC44" s="55"/>
      <c r="AD44" s="55"/>
      <c r="AE44" s="55"/>
      <c r="AF44" s="55"/>
      <c r="AG44" s="55"/>
      <c r="AH44" s="56"/>
      <c r="AI44" s="103">
        <f>W45*3600/(4190*(AI43-AK43))</f>
        <v>1.0583653957836119</v>
      </c>
      <c r="AJ44" s="104"/>
      <c r="AK44" s="104"/>
      <c r="AL44" s="105"/>
    </row>
    <row r="45" spans="1:50" ht="15" customHeight="1" thickBot="1">
      <c r="A45" s="78" t="s">
        <v>92</v>
      </c>
      <c r="B45" s="79"/>
      <c r="C45" s="79"/>
      <c r="D45" s="79"/>
      <c r="E45" s="79"/>
      <c r="F45" s="79"/>
      <c r="G45" s="79"/>
      <c r="H45" s="79"/>
      <c r="I45" s="106"/>
      <c r="J45" s="107"/>
      <c r="K45" s="46"/>
      <c r="L45" s="46"/>
      <c r="M45" s="47"/>
      <c r="N45" s="54" t="s">
        <v>80</v>
      </c>
      <c r="O45" s="55"/>
      <c r="P45" s="55"/>
      <c r="Q45" s="55"/>
      <c r="R45" s="55"/>
      <c r="S45" s="55"/>
      <c r="T45" s="55"/>
      <c r="U45" s="55"/>
      <c r="V45" s="56"/>
      <c r="W45" s="226">
        <f>W41*1.1885*(W43-W42)/3600</f>
        <v>36.954591736111112</v>
      </c>
      <c r="X45" s="227"/>
      <c r="Y45" s="227"/>
      <c r="Z45" s="228"/>
      <c r="AA45" s="54" t="s">
        <v>93</v>
      </c>
      <c r="AB45" s="55"/>
      <c r="AC45" s="55"/>
      <c r="AD45" s="55"/>
      <c r="AE45" s="55"/>
      <c r="AF45" s="55"/>
      <c r="AG45" s="55"/>
      <c r="AH45" s="56"/>
      <c r="AI45" s="45">
        <v>15</v>
      </c>
      <c r="AJ45" s="46"/>
      <c r="AK45" s="46"/>
      <c r="AL45" s="47"/>
    </row>
    <row r="46" spans="1:50" ht="15" customHeight="1" thickBot="1">
      <c r="A46" s="48" t="s">
        <v>94</v>
      </c>
      <c r="B46" s="49"/>
      <c r="C46" s="49"/>
      <c r="D46" s="49"/>
      <c r="E46" s="49"/>
      <c r="F46" s="49"/>
      <c r="G46" s="49"/>
      <c r="H46" s="49"/>
      <c r="I46" s="50"/>
      <c r="J46" s="51">
        <v>2</v>
      </c>
      <c r="K46" s="52"/>
      <c r="L46" s="52"/>
      <c r="M46" s="53"/>
      <c r="N46" s="54" t="s">
        <v>67</v>
      </c>
      <c r="O46" s="55"/>
      <c r="P46" s="55"/>
      <c r="Q46" s="55"/>
      <c r="R46" s="55"/>
      <c r="S46" s="55"/>
      <c r="T46" s="55"/>
      <c r="U46" s="55"/>
      <c r="V46" s="56"/>
      <c r="W46" s="45">
        <v>60</v>
      </c>
      <c r="X46" s="46"/>
      <c r="Y46" s="46"/>
      <c r="Z46" s="47"/>
      <c r="AA46" s="54" t="s">
        <v>95</v>
      </c>
      <c r="AB46" s="55"/>
      <c r="AC46" s="55"/>
      <c r="AD46" s="55"/>
      <c r="AE46" s="55"/>
      <c r="AF46" s="55"/>
      <c r="AG46" s="55"/>
      <c r="AH46" s="56"/>
      <c r="AI46" s="57" t="s">
        <v>71</v>
      </c>
      <c r="AJ46" s="58"/>
      <c r="AK46" s="58"/>
      <c r="AL46" s="59"/>
    </row>
    <row r="47" spans="1:50" ht="15" customHeight="1" thickBot="1">
      <c r="A47" s="91" t="s">
        <v>125</v>
      </c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3"/>
    </row>
    <row r="48" spans="1:50" ht="15" customHeight="1" thickBot="1">
      <c r="A48" s="84" t="s">
        <v>191</v>
      </c>
      <c r="B48" s="94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85"/>
      <c r="N48" s="45" t="s">
        <v>15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7"/>
      <c r="AA48" s="45" t="s">
        <v>82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7"/>
    </row>
    <row r="49" spans="1:38" ht="15" customHeight="1" thickBot="1">
      <c r="A49" s="54" t="s">
        <v>62</v>
      </c>
      <c r="B49" s="55"/>
      <c r="C49" s="55"/>
      <c r="D49" s="56"/>
      <c r="E49" s="95" t="s">
        <v>83</v>
      </c>
      <c r="F49" s="95"/>
      <c r="G49" s="95"/>
      <c r="H49" s="95"/>
      <c r="I49" s="95"/>
      <c r="J49" s="95"/>
      <c r="K49" s="95"/>
      <c r="L49" s="95"/>
      <c r="M49" s="96"/>
      <c r="N49" s="34" t="s">
        <v>63</v>
      </c>
      <c r="O49" s="35"/>
      <c r="P49" s="35"/>
      <c r="Q49" s="35"/>
      <c r="R49" s="35"/>
      <c r="S49" s="35"/>
      <c r="T49" s="35"/>
      <c r="U49" s="35"/>
      <c r="V49" s="36"/>
      <c r="W49" s="97">
        <f>K6</f>
        <v>5065</v>
      </c>
      <c r="X49" s="98"/>
      <c r="Y49" s="98"/>
      <c r="Z49" s="99"/>
      <c r="AA49" s="45" t="s">
        <v>84</v>
      </c>
      <c r="AB49" s="46"/>
      <c r="AC49" s="46"/>
      <c r="AD49" s="46"/>
      <c r="AE49" s="46"/>
      <c r="AF49" s="46"/>
      <c r="AG49" s="47"/>
      <c r="AH49" s="46" t="s">
        <v>126</v>
      </c>
      <c r="AI49" s="46"/>
      <c r="AJ49" s="46"/>
      <c r="AK49" s="46"/>
      <c r="AL49" s="47"/>
    </row>
    <row r="50" spans="1:38" ht="15" customHeight="1" thickBot="1">
      <c r="A50" s="69" t="s">
        <v>86</v>
      </c>
      <c r="B50" s="70"/>
      <c r="C50" s="70"/>
      <c r="D50" s="70"/>
      <c r="E50" s="70"/>
      <c r="F50" s="70"/>
      <c r="G50" s="70"/>
      <c r="H50" s="70"/>
      <c r="I50" s="71"/>
      <c r="J50" s="72">
        <f>((1.1885*W49)/J51)/3600</f>
        <v>3.7408355083271188</v>
      </c>
      <c r="K50" s="73"/>
      <c r="L50" s="73"/>
      <c r="M50" s="74"/>
      <c r="N50" s="42" t="s">
        <v>64</v>
      </c>
      <c r="O50" s="43"/>
      <c r="P50" s="43"/>
      <c r="Q50" s="43"/>
      <c r="R50" s="43"/>
      <c r="S50" s="43"/>
      <c r="T50" s="43"/>
      <c r="U50" s="43"/>
      <c r="V50" s="44"/>
      <c r="W50" s="66">
        <v>35</v>
      </c>
      <c r="X50" s="67"/>
      <c r="Y50" s="67"/>
      <c r="Z50" s="68"/>
      <c r="AA50" s="42" t="s">
        <v>192</v>
      </c>
      <c r="AB50" s="43"/>
      <c r="AC50" s="43"/>
      <c r="AD50" s="43"/>
      <c r="AE50" s="43"/>
      <c r="AF50" s="43"/>
      <c r="AG50" s="43"/>
      <c r="AH50" s="44"/>
      <c r="AI50" s="75">
        <v>9</v>
      </c>
      <c r="AJ50" s="76"/>
      <c r="AK50" s="76"/>
      <c r="AL50" s="77"/>
    </row>
    <row r="51" spans="1:38" ht="15" customHeight="1" thickBot="1">
      <c r="A51" s="78" t="s">
        <v>88</v>
      </c>
      <c r="B51" s="79"/>
      <c r="C51" s="79"/>
      <c r="D51" s="79"/>
      <c r="E51" s="79"/>
      <c r="F51" s="79"/>
      <c r="G51" s="79"/>
      <c r="H51" s="79"/>
      <c r="I51" s="80"/>
      <c r="J51" s="81">
        <v>0.44700000000000001</v>
      </c>
      <c r="K51" s="82"/>
      <c r="L51" s="82"/>
      <c r="M51" s="83"/>
      <c r="N51" s="42" t="s">
        <v>65</v>
      </c>
      <c r="O51" s="43"/>
      <c r="P51" s="43"/>
      <c r="Q51" s="43"/>
      <c r="R51" s="43"/>
      <c r="S51" s="43"/>
      <c r="T51" s="43"/>
      <c r="U51" s="43"/>
      <c r="V51" s="44"/>
      <c r="W51" s="66">
        <v>24</v>
      </c>
      <c r="X51" s="67"/>
      <c r="Y51" s="67"/>
      <c r="Z51" s="68"/>
      <c r="AA51" s="42" t="s">
        <v>127</v>
      </c>
      <c r="AB51" s="43"/>
      <c r="AC51" s="43"/>
      <c r="AD51" s="43"/>
      <c r="AE51" s="43"/>
      <c r="AF51" s="43"/>
      <c r="AG51" s="43"/>
      <c r="AH51" s="44"/>
      <c r="AI51" s="89">
        <v>5</v>
      </c>
      <c r="AJ51" s="89"/>
      <c r="AK51" s="89">
        <v>45</v>
      </c>
      <c r="AL51" s="90"/>
    </row>
    <row r="52" spans="1:38" ht="15" customHeight="1" thickBot="1">
      <c r="A52" s="78" t="s">
        <v>90</v>
      </c>
      <c r="B52" s="79"/>
      <c r="C52" s="79"/>
      <c r="D52" s="79"/>
      <c r="E52" s="79"/>
      <c r="F52" s="79"/>
      <c r="G52" s="79"/>
      <c r="H52" s="79"/>
      <c r="I52" s="80"/>
      <c r="J52" s="100"/>
      <c r="K52" s="46"/>
      <c r="L52" s="46"/>
      <c r="M52" s="101"/>
      <c r="N52" s="102" t="s">
        <v>66</v>
      </c>
      <c r="O52" s="55"/>
      <c r="P52" s="55"/>
      <c r="Q52" s="55"/>
      <c r="R52" s="55"/>
      <c r="S52" s="55"/>
      <c r="T52" s="55"/>
      <c r="U52" s="55"/>
      <c r="V52" s="56"/>
      <c r="W52" s="45"/>
      <c r="X52" s="46"/>
      <c r="Y52" s="46"/>
      <c r="Z52" s="47"/>
      <c r="AA52" s="54" t="s">
        <v>193</v>
      </c>
      <c r="AB52" s="55"/>
      <c r="AC52" s="55"/>
      <c r="AD52" s="55"/>
      <c r="AE52" s="55"/>
      <c r="AF52" s="55"/>
      <c r="AG52" s="55"/>
      <c r="AH52" s="56"/>
      <c r="AI52" s="103">
        <v>547</v>
      </c>
      <c r="AJ52" s="104"/>
      <c r="AK52" s="104"/>
      <c r="AL52" s="105"/>
    </row>
    <row r="53" spans="1:38" ht="15" customHeight="1" thickBot="1">
      <c r="A53" s="78" t="s">
        <v>92</v>
      </c>
      <c r="B53" s="79"/>
      <c r="C53" s="79"/>
      <c r="D53" s="79"/>
      <c r="E53" s="79"/>
      <c r="F53" s="79"/>
      <c r="G53" s="79"/>
      <c r="H53" s="79"/>
      <c r="I53" s="106"/>
      <c r="J53" s="107"/>
      <c r="K53" s="46"/>
      <c r="L53" s="46"/>
      <c r="M53" s="47"/>
      <c r="N53" s="54" t="s">
        <v>80</v>
      </c>
      <c r="O53" s="55"/>
      <c r="P53" s="55"/>
      <c r="Q53" s="55"/>
      <c r="R53" s="55"/>
      <c r="S53" s="55"/>
      <c r="T53" s="55"/>
      <c r="U53" s="55"/>
      <c r="V53" s="56"/>
      <c r="W53" s="226">
        <v>25</v>
      </c>
      <c r="X53" s="227"/>
      <c r="Y53" s="227"/>
      <c r="Z53" s="228"/>
      <c r="AA53" s="54" t="s">
        <v>93</v>
      </c>
      <c r="AB53" s="55"/>
      <c r="AC53" s="55"/>
      <c r="AD53" s="55"/>
      <c r="AE53" s="55"/>
      <c r="AF53" s="55"/>
      <c r="AG53" s="55"/>
      <c r="AH53" s="56"/>
      <c r="AI53" s="45">
        <v>6.3</v>
      </c>
      <c r="AJ53" s="46"/>
      <c r="AK53" s="46"/>
      <c r="AL53" s="47"/>
    </row>
    <row r="54" spans="1:38" ht="15" customHeight="1" thickBot="1">
      <c r="A54" s="48" t="s">
        <v>94</v>
      </c>
      <c r="B54" s="49"/>
      <c r="C54" s="49"/>
      <c r="D54" s="49"/>
      <c r="E54" s="49"/>
      <c r="F54" s="49"/>
      <c r="G54" s="49"/>
      <c r="H54" s="49"/>
      <c r="I54" s="50"/>
      <c r="J54" s="51"/>
      <c r="K54" s="52"/>
      <c r="L54" s="52"/>
      <c r="M54" s="53"/>
      <c r="N54" s="54" t="s">
        <v>67</v>
      </c>
      <c r="O54" s="55"/>
      <c r="P54" s="55"/>
      <c r="Q54" s="55"/>
      <c r="R54" s="55"/>
      <c r="S54" s="55"/>
      <c r="T54" s="55"/>
      <c r="U54" s="55"/>
      <c r="V54" s="56"/>
      <c r="W54" s="45">
        <v>79</v>
      </c>
      <c r="X54" s="46"/>
      <c r="Y54" s="46"/>
      <c r="Z54" s="47"/>
      <c r="AA54" s="54" t="s">
        <v>95</v>
      </c>
      <c r="AB54" s="55"/>
      <c r="AC54" s="55"/>
      <c r="AD54" s="55"/>
      <c r="AE54" s="55"/>
      <c r="AF54" s="55"/>
      <c r="AG54" s="55"/>
      <c r="AH54" s="56"/>
      <c r="AI54" s="57" t="s">
        <v>71</v>
      </c>
      <c r="AJ54" s="58"/>
      <c r="AK54" s="58"/>
      <c r="AL54" s="59"/>
    </row>
    <row r="55" spans="1:38" ht="15" customHeight="1" thickBot="1">
      <c r="A55" s="91" t="s">
        <v>142</v>
      </c>
      <c r="B55" s="92"/>
      <c r="C55" s="92"/>
      <c r="D55" s="92"/>
      <c r="E55" s="92"/>
      <c r="F55" s="92"/>
      <c r="G55" s="92"/>
      <c r="H55" s="9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3"/>
    </row>
    <row r="56" spans="1:38" ht="15" customHeight="1" thickBot="1">
      <c r="A56" s="111" t="s">
        <v>32</v>
      </c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3"/>
      <c r="N56" s="37" t="s">
        <v>17</v>
      </c>
      <c r="O56" s="38"/>
      <c r="P56" s="38"/>
      <c r="Q56" s="38"/>
      <c r="R56" s="38"/>
      <c r="S56" s="38"/>
      <c r="T56" s="38"/>
      <c r="U56" s="38"/>
      <c r="V56" s="39"/>
      <c r="W56" s="66" t="s">
        <v>132</v>
      </c>
      <c r="X56" s="67"/>
      <c r="Y56" s="67"/>
      <c r="Z56" s="68"/>
      <c r="AA56" s="10" t="s">
        <v>15</v>
      </c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2"/>
    </row>
    <row r="57" spans="1:38" ht="15" customHeight="1" thickBot="1">
      <c r="A57" s="10" t="s">
        <v>18</v>
      </c>
      <c r="B57" s="11"/>
      <c r="C57" s="11"/>
      <c r="D57" s="11"/>
      <c r="E57" s="11"/>
      <c r="F57" s="12"/>
      <c r="G57" s="66" t="s">
        <v>131</v>
      </c>
      <c r="H57" s="67"/>
      <c r="I57" s="67"/>
      <c r="J57" s="67"/>
      <c r="K57" s="67"/>
      <c r="L57" s="67"/>
      <c r="M57" s="68"/>
      <c r="N57" s="37" t="s">
        <v>19</v>
      </c>
      <c r="O57" s="38"/>
      <c r="P57" s="38"/>
      <c r="Q57" s="38"/>
      <c r="R57" s="38"/>
      <c r="S57" s="38"/>
      <c r="T57" s="38"/>
      <c r="U57" s="38"/>
      <c r="V57" s="39"/>
      <c r="W57" s="163">
        <v>3</v>
      </c>
      <c r="X57" s="164"/>
      <c r="Y57" s="32"/>
      <c r="Z57" s="41"/>
      <c r="AA57" s="10" t="s">
        <v>16</v>
      </c>
      <c r="AB57" s="11"/>
      <c r="AC57" s="11"/>
      <c r="AD57" s="11"/>
      <c r="AE57" s="11"/>
      <c r="AF57" s="11"/>
      <c r="AG57" s="11"/>
      <c r="AH57" s="12"/>
      <c r="AI57" s="97">
        <f>K6</f>
        <v>5065</v>
      </c>
      <c r="AJ57" s="98"/>
      <c r="AK57" s="98"/>
      <c r="AL57" s="99"/>
    </row>
    <row r="58" spans="1:38" ht="15" customHeight="1" thickBot="1">
      <c r="A58" s="10" t="s">
        <v>20</v>
      </c>
      <c r="B58" s="11"/>
      <c r="C58" s="11"/>
      <c r="D58" s="11"/>
      <c r="E58" s="11"/>
      <c r="F58" s="11"/>
      <c r="G58" s="45" t="s">
        <v>100</v>
      </c>
      <c r="H58" s="46"/>
      <c r="I58" s="46"/>
      <c r="J58" s="46"/>
      <c r="K58" s="46"/>
      <c r="L58" s="46"/>
      <c r="M58" s="47"/>
      <c r="N58" s="37" t="s">
        <v>35</v>
      </c>
      <c r="O58" s="38"/>
      <c r="P58" s="38"/>
      <c r="Q58" s="38"/>
      <c r="R58" s="38"/>
      <c r="S58" s="38"/>
      <c r="T58" s="38"/>
      <c r="U58" s="38"/>
      <c r="V58" s="39"/>
      <c r="W58" s="66" t="s">
        <v>101</v>
      </c>
      <c r="X58" s="67"/>
      <c r="Y58" s="67"/>
      <c r="Z58" s="68"/>
      <c r="AA58" s="10" t="s">
        <v>21</v>
      </c>
      <c r="AB58" s="11"/>
      <c r="AC58" s="11"/>
      <c r="AD58" s="11"/>
      <c r="AE58" s="11"/>
      <c r="AF58" s="11"/>
      <c r="AG58" s="11"/>
      <c r="AH58" s="12"/>
      <c r="AI58" s="165">
        <f>X26+AI29+W37+W46+W54+AI65</f>
        <v>601.24266563099991</v>
      </c>
      <c r="AJ58" s="166"/>
      <c r="AK58" s="166"/>
      <c r="AL58" s="167"/>
    </row>
    <row r="59" spans="1:38" ht="15" customHeight="1" thickBot="1">
      <c r="A59" s="54" t="s">
        <v>103</v>
      </c>
      <c r="B59" s="55"/>
      <c r="C59" s="55"/>
      <c r="D59" s="55"/>
      <c r="E59" s="55"/>
      <c r="F59" s="55"/>
      <c r="G59" s="55"/>
      <c r="H59" s="55"/>
      <c r="I59" s="56"/>
      <c r="J59" s="45" t="s">
        <v>104</v>
      </c>
      <c r="K59" s="46"/>
      <c r="L59" s="46"/>
      <c r="M59" s="47"/>
      <c r="N59" s="37" t="s">
        <v>22</v>
      </c>
      <c r="O59" s="38"/>
      <c r="P59" s="38"/>
      <c r="Q59" s="38"/>
      <c r="R59" s="38"/>
      <c r="S59" s="38"/>
      <c r="T59" s="38"/>
      <c r="U59" s="38"/>
      <c r="V59" s="40"/>
      <c r="W59" s="221">
        <v>2805</v>
      </c>
      <c r="X59" s="67"/>
      <c r="Y59" s="67"/>
      <c r="Z59" s="68"/>
      <c r="AA59" s="10" t="s">
        <v>23</v>
      </c>
      <c r="AB59" s="11"/>
      <c r="AC59" s="11"/>
      <c r="AD59" s="11"/>
      <c r="AE59" s="11"/>
      <c r="AF59" s="11"/>
      <c r="AG59" s="11"/>
      <c r="AH59" s="12"/>
      <c r="AI59" s="97">
        <f>K7</f>
        <v>500</v>
      </c>
      <c r="AJ59" s="98"/>
      <c r="AK59" s="98"/>
      <c r="AL59" s="99"/>
    </row>
    <row r="60" spans="1:38" ht="15" customHeight="1" thickBot="1">
      <c r="A60" s="42" t="s">
        <v>24</v>
      </c>
      <c r="B60" s="43"/>
      <c r="C60" s="43"/>
      <c r="D60" s="43"/>
      <c r="E60" s="43"/>
      <c r="F60" s="43"/>
      <c r="G60" s="43"/>
      <c r="H60" s="43"/>
      <c r="I60" s="44"/>
      <c r="J60" s="66">
        <v>2431</v>
      </c>
      <c r="K60" s="67"/>
      <c r="L60" s="67"/>
      <c r="M60" s="68"/>
      <c r="N60" s="42" t="s">
        <v>25</v>
      </c>
      <c r="O60" s="43"/>
      <c r="P60" s="43"/>
      <c r="Q60" s="43"/>
      <c r="R60" s="43"/>
      <c r="S60" s="43"/>
      <c r="T60" s="43"/>
      <c r="U60" s="43"/>
      <c r="V60" s="160"/>
      <c r="W60" s="168">
        <v>6.5</v>
      </c>
      <c r="X60" s="169"/>
      <c r="Y60" s="169"/>
      <c r="Z60" s="164"/>
      <c r="AA60" s="42" t="s">
        <v>26</v>
      </c>
      <c r="AB60" s="43"/>
      <c r="AC60" s="43"/>
      <c r="AD60" s="43"/>
      <c r="AE60" s="43"/>
      <c r="AF60" s="43"/>
      <c r="AG60" s="43"/>
      <c r="AH60" s="44"/>
      <c r="AI60" s="108" t="s">
        <v>71</v>
      </c>
      <c r="AJ60" s="109"/>
      <c r="AK60" s="109"/>
      <c r="AL60" s="110"/>
    </row>
    <row r="61" spans="1:38" ht="15" customHeight="1" thickBot="1">
      <c r="A61" s="42" t="s">
        <v>27</v>
      </c>
      <c r="B61" s="43"/>
      <c r="C61" s="43"/>
      <c r="D61" s="43"/>
      <c r="E61" s="43"/>
      <c r="F61" s="43"/>
      <c r="G61" s="43"/>
      <c r="H61" s="43"/>
      <c r="I61" s="44"/>
      <c r="J61" s="66">
        <v>77.900000000000006</v>
      </c>
      <c r="K61" s="67"/>
      <c r="L61" s="67"/>
      <c r="M61" s="68"/>
      <c r="N61" s="42" t="s">
        <v>28</v>
      </c>
      <c r="O61" s="43"/>
      <c r="P61" s="43"/>
      <c r="Q61" s="43"/>
      <c r="R61" s="43"/>
      <c r="S61" s="43"/>
      <c r="T61" s="43"/>
      <c r="U61" s="43"/>
      <c r="V61" s="160"/>
      <c r="W61" s="168">
        <f>W60*6.5</f>
        <v>42.25</v>
      </c>
      <c r="X61" s="169"/>
      <c r="Y61" s="169"/>
      <c r="Z61" s="164"/>
      <c r="AA61" s="42" t="s">
        <v>29</v>
      </c>
      <c r="AB61" s="43"/>
      <c r="AC61" s="43"/>
      <c r="AD61" s="43"/>
      <c r="AE61" s="43"/>
      <c r="AF61" s="43"/>
      <c r="AG61" s="43"/>
      <c r="AH61" s="44"/>
      <c r="AI61" s="176">
        <f>AI58+AI59</f>
        <v>1101.2426656309999</v>
      </c>
      <c r="AJ61" s="177"/>
      <c r="AK61" s="177"/>
      <c r="AL61" s="178"/>
    </row>
    <row r="62" spans="1:38" ht="15" customHeight="1" thickBot="1">
      <c r="A62" s="42" t="s">
        <v>30</v>
      </c>
      <c r="B62" s="43"/>
      <c r="C62" s="43"/>
      <c r="D62" s="43"/>
      <c r="E62" s="43"/>
      <c r="F62" s="43"/>
      <c r="G62" s="43"/>
      <c r="H62" s="43"/>
      <c r="I62" s="44"/>
      <c r="J62" s="66">
        <v>2.09</v>
      </c>
      <c r="K62" s="67"/>
      <c r="L62" s="67"/>
      <c r="M62" s="68"/>
      <c r="N62" s="24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</row>
    <row r="63" spans="1:38" ht="15" customHeight="1" thickBot="1">
      <c r="A63" s="91" t="s">
        <v>143</v>
      </c>
      <c r="B63" s="92"/>
      <c r="C63" s="92"/>
      <c r="D63" s="92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3"/>
    </row>
    <row r="64" spans="1:38" ht="15" customHeight="1" thickBot="1">
      <c r="A64" s="42" t="s">
        <v>55</v>
      </c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4"/>
      <c r="N64" s="42" t="s">
        <v>15</v>
      </c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4"/>
      <c r="AA64" s="42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4"/>
    </row>
    <row r="65" spans="1:39" ht="15" customHeight="1" thickBot="1">
      <c r="A65" s="42" t="s">
        <v>56</v>
      </c>
      <c r="B65" s="43"/>
      <c r="C65" s="44"/>
      <c r="D65" s="45" t="s">
        <v>128</v>
      </c>
      <c r="E65" s="46"/>
      <c r="F65" s="46"/>
      <c r="G65" s="46"/>
      <c r="H65" s="46"/>
      <c r="I65" s="46"/>
      <c r="J65" s="46"/>
      <c r="K65" s="46"/>
      <c r="L65" s="46"/>
      <c r="M65" s="47"/>
      <c r="N65" s="42" t="s">
        <v>16</v>
      </c>
      <c r="O65" s="43"/>
      <c r="P65" s="43"/>
      <c r="Q65" s="43"/>
      <c r="R65" s="43"/>
      <c r="S65" s="43"/>
      <c r="T65" s="43"/>
      <c r="U65" s="43"/>
      <c r="V65" s="160"/>
      <c r="W65" s="161">
        <f>K6</f>
        <v>5065</v>
      </c>
      <c r="X65" s="98"/>
      <c r="Y65" s="98"/>
      <c r="Z65" s="99"/>
      <c r="AA65" s="42" t="s">
        <v>57</v>
      </c>
      <c r="AB65" s="43"/>
      <c r="AC65" s="43"/>
      <c r="AD65" s="43"/>
      <c r="AE65" s="43"/>
      <c r="AF65" s="43"/>
      <c r="AG65" s="43"/>
      <c r="AH65" s="44"/>
      <c r="AI65" s="162">
        <f xml:space="preserve"> 0.000000088*K6*K6 + 0.005915899*K6 + 193.327398886</f>
        <v>225.54899912100001</v>
      </c>
      <c r="AJ65" s="126"/>
      <c r="AK65" s="126"/>
      <c r="AL65" s="127"/>
    </row>
    <row r="66" spans="1:39" ht="15" customHeight="1" thickBot="1">
      <c r="A66" s="45" t="s">
        <v>58</v>
      </c>
      <c r="B66" s="46"/>
      <c r="C66" s="46"/>
      <c r="D66" s="46"/>
      <c r="E66" s="46"/>
      <c r="F66" s="46"/>
      <c r="G66" s="46"/>
      <c r="H66" s="46"/>
      <c r="I66" s="47"/>
      <c r="J66" s="45">
        <v>1</v>
      </c>
      <c r="K66" s="46"/>
      <c r="L66" s="46"/>
      <c r="M66" s="47"/>
      <c r="N66" s="42" t="s">
        <v>59</v>
      </c>
      <c r="O66" s="43"/>
      <c r="P66" s="43"/>
      <c r="Q66" s="43"/>
      <c r="R66" s="43"/>
      <c r="S66" s="43"/>
      <c r="T66" s="43"/>
      <c r="U66" s="43"/>
      <c r="V66" s="44"/>
      <c r="W66" s="226">
        <f>K6/((P17-100)/1000*(P18/2-105)/1000*3600)</f>
        <v>2.3249515730718739</v>
      </c>
      <c r="X66" s="227"/>
      <c r="Y66" s="227"/>
      <c r="Z66" s="228"/>
      <c r="AA66" s="42" t="s">
        <v>60</v>
      </c>
      <c r="AB66" s="43"/>
      <c r="AC66" s="43"/>
      <c r="AD66" s="43"/>
      <c r="AE66" s="43"/>
      <c r="AF66" s="43"/>
      <c r="AG66" s="43"/>
      <c r="AH66" s="44"/>
      <c r="AI66" s="45">
        <v>450</v>
      </c>
      <c r="AJ66" s="46"/>
      <c r="AK66" s="46"/>
      <c r="AL66" s="47"/>
    </row>
    <row r="67" spans="1:39" ht="12.75" customHeight="1">
      <c r="A67" s="26"/>
      <c r="B67" s="26"/>
      <c r="C67" s="26"/>
      <c r="D67" s="26"/>
      <c r="E67" s="26"/>
      <c r="F67" s="26"/>
      <c r="G67" s="26"/>
      <c r="H67" s="26"/>
      <c r="I67" s="33"/>
      <c r="J67" s="33"/>
      <c r="K67" s="33"/>
      <c r="L67" s="33"/>
      <c r="M67" s="33"/>
      <c r="N67" s="33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</row>
    <row r="68" spans="1:39" ht="33.75" customHeight="1">
      <c r="A68" s="222"/>
      <c r="B68" s="223"/>
      <c r="C68" s="223"/>
      <c r="D68" s="224"/>
      <c r="E68" s="216" t="s">
        <v>51</v>
      </c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8"/>
      <c r="AC68" s="170" t="s">
        <v>52</v>
      </c>
      <c r="AD68" s="171"/>
      <c r="AE68" s="171"/>
      <c r="AF68" s="171"/>
      <c r="AG68" s="172"/>
      <c r="AH68" s="170" t="s">
        <v>53</v>
      </c>
      <c r="AI68" s="171"/>
      <c r="AJ68" s="171"/>
      <c r="AK68" s="171"/>
      <c r="AL68" s="172"/>
    </row>
    <row r="69" spans="1:39" ht="15" customHeight="1">
      <c r="A69" s="225"/>
      <c r="B69" s="214"/>
      <c r="C69" s="214"/>
      <c r="D69" s="215"/>
      <c r="E69" s="63">
        <v>63</v>
      </c>
      <c r="F69" s="64"/>
      <c r="G69" s="65"/>
      <c r="H69" s="63">
        <v>125</v>
      </c>
      <c r="I69" s="64"/>
      <c r="J69" s="65"/>
      <c r="K69" s="63">
        <v>250</v>
      </c>
      <c r="L69" s="64"/>
      <c r="M69" s="65"/>
      <c r="N69" s="63">
        <v>500</v>
      </c>
      <c r="O69" s="64"/>
      <c r="P69" s="65"/>
      <c r="Q69" s="63">
        <v>1000</v>
      </c>
      <c r="R69" s="64"/>
      <c r="S69" s="65"/>
      <c r="T69" s="63">
        <v>2000</v>
      </c>
      <c r="U69" s="64"/>
      <c r="V69" s="65"/>
      <c r="W69" s="63">
        <v>4000</v>
      </c>
      <c r="X69" s="64"/>
      <c r="Y69" s="65"/>
      <c r="Z69" s="63">
        <v>8000</v>
      </c>
      <c r="AA69" s="64"/>
      <c r="AB69" s="65"/>
      <c r="AC69" s="173"/>
      <c r="AD69" s="174"/>
      <c r="AE69" s="174"/>
      <c r="AF69" s="174"/>
      <c r="AG69" s="175"/>
      <c r="AH69" s="173"/>
      <c r="AI69" s="174"/>
      <c r="AJ69" s="174"/>
      <c r="AK69" s="174"/>
      <c r="AL69" s="175"/>
    </row>
    <row r="70" spans="1:39" ht="15" customHeight="1">
      <c r="A70" s="63" t="s">
        <v>54</v>
      </c>
      <c r="B70" s="64"/>
      <c r="C70" s="64"/>
      <c r="D70" s="65"/>
      <c r="E70" s="60">
        <v>65.5</v>
      </c>
      <c r="F70" s="61"/>
      <c r="G70" s="62"/>
      <c r="H70" s="60">
        <v>69.5</v>
      </c>
      <c r="I70" s="61"/>
      <c r="J70" s="62"/>
      <c r="K70" s="60">
        <v>74.5</v>
      </c>
      <c r="L70" s="61"/>
      <c r="M70" s="62"/>
      <c r="N70" s="60">
        <v>74.5</v>
      </c>
      <c r="O70" s="61"/>
      <c r="P70" s="62"/>
      <c r="Q70" s="60">
        <v>71.5</v>
      </c>
      <c r="R70" s="61"/>
      <c r="S70" s="62"/>
      <c r="T70" s="60">
        <v>67.5</v>
      </c>
      <c r="U70" s="61"/>
      <c r="V70" s="62"/>
      <c r="W70" s="60">
        <v>62.5</v>
      </c>
      <c r="X70" s="61"/>
      <c r="Y70" s="62"/>
      <c r="Z70" s="60">
        <v>58.5</v>
      </c>
      <c r="AA70" s="61"/>
      <c r="AB70" s="62"/>
      <c r="AC70" s="60">
        <v>79.593434597624338</v>
      </c>
      <c r="AD70" s="61"/>
      <c r="AE70" s="61"/>
      <c r="AF70" s="61"/>
      <c r="AG70" s="62"/>
      <c r="AH70" s="60">
        <v>76.225674061634876</v>
      </c>
      <c r="AI70" s="61"/>
      <c r="AJ70" s="61"/>
      <c r="AK70" s="61"/>
      <c r="AL70" s="62"/>
    </row>
    <row r="71" spans="1:39" ht="15" customHeight="1">
      <c r="A71" s="63" t="s">
        <v>50</v>
      </c>
      <c r="B71" s="64"/>
      <c r="C71" s="64"/>
      <c r="D71" s="65"/>
      <c r="E71" s="60">
        <v>67.5</v>
      </c>
      <c r="F71" s="61"/>
      <c r="G71" s="62"/>
      <c r="H71" s="60">
        <v>71.5</v>
      </c>
      <c r="I71" s="61"/>
      <c r="J71" s="62"/>
      <c r="K71" s="60">
        <v>76.5</v>
      </c>
      <c r="L71" s="61"/>
      <c r="M71" s="62"/>
      <c r="N71" s="60">
        <v>76.5</v>
      </c>
      <c r="O71" s="61"/>
      <c r="P71" s="62"/>
      <c r="Q71" s="60">
        <v>73.5</v>
      </c>
      <c r="R71" s="61"/>
      <c r="S71" s="62"/>
      <c r="T71" s="60">
        <v>69.5</v>
      </c>
      <c r="U71" s="61"/>
      <c r="V71" s="62"/>
      <c r="W71" s="60">
        <v>64.5</v>
      </c>
      <c r="X71" s="61"/>
      <c r="Y71" s="62"/>
      <c r="Z71" s="60">
        <v>60.5</v>
      </c>
      <c r="AA71" s="61"/>
      <c r="AB71" s="62"/>
      <c r="AC71" s="60">
        <v>81.593434597624338</v>
      </c>
      <c r="AD71" s="61"/>
      <c r="AE71" s="61"/>
      <c r="AF71" s="61"/>
      <c r="AG71" s="62"/>
      <c r="AH71" s="60">
        <v>78.225674061634876</v>
      </c>
      <c r="AI71" s="61"/>
      <c r="AJ71" s="61"/>
      <c r="AK71" s="61"/>
      <c r="AL71" s="62"/>
    </row>
    <row r="72" spans="1:39" ht="15" customHeight="1" thickBot="1"/>
    <row r="73" spans="1:39" ht="15" customHeight="1" thickBot="1">
      <c r="A73" s="179" t="s">
        <v>73</v>
      </c>
      <c r="B73" s="180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1"/>
    </row>
    <row r="74" spans="1:39" ht="15" customHeight="1" thickBot="1">
      <c r="A74" s="91" t="s">
        <v>144</v>
      </c>
      <c r="B74" s="92"/>
      <c r="C74" s="92"/>
      <c r="D74" s="92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3"/>
    </row>
    <row r="75" spans="1:39" ht="15" customHeight="1" thickBot="1">
      <c r="A75" s="91" t="s">
        <v>145</v>
      </c>
      <c r="B75" s="92"/>
      <c r="C75" s="92"/>
      <c r="D75" s="92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3"/>
      <c r="AM75" s="33"/>
    </row>
    <row r="76" spans="1:39" ht="15" customHeight="1" thickBot="1">
      <c r="A76" s="42" t="s">
        <v>55</v>
      </c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4"/>
      <c r="N76" s="42" t="s">
        <v>15</v>
      </c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4"/>
      <c r="AA76" s="42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4"/>
      <c r="AM76" s="33"/>
    </row>
    <row r="77" spans="1:39" ht="15" customHeight="1" thickBot="1">
      <c r="A77" s="42" t="s">
        <v>56</v>
      </c>
      <c r="B77" s="43"/>
      <c r="C77" s="44"/>
      <c r="D77" s="45" t="s">
        <v>129</v>
      </c>
      <c r="E77" s="46"/>
      <c r="F77" s="46"/>
      <c r="G77" s="46"/>
      <c r="H77" s="46"/>
      <c r="I77" s="46"/>
      <c r="J77" s="46"/>
      <c r="K77" s="46"/>
      <c r="L77" s="46"/>
      <c r="M77" s="47"/>
      <c r="N77" s="42" t="s">
        <v>16</v>
      </c>
      <c r="O77" s="43"/>
      <c r="P77" s="43"/>
      <c r="Q77" s="43"/>
      <c r="R77" s="43"/>
      <c r="S77" s="43"/>
      <c r="T77" s="43"/>
      <c r="U77" s="43"/>
      <c r="V77" s="160"/>
      <c r="W77" s="161">
        <f>K8</f>
        <v>3380</v>
      </c>
      <c r="X77" s="98"/>
      <c r="Y77" s="98"/>
      <c r="Z77" s="99"/>
      <c r="AA77" s="42" t="s">
        <v>57</v>
      </c>
      <c r="AB77" s="43"/>
      <c r="AC77" s="43"/>
      <c r="AD77" s="43"/>
      <c r="AE77" s="43"/>
      <c r="AF77" s="43"/>
      <c r="AG77" s="43"/>
      <c r="AH77" s="44"/>
      <c r="AI77" s="162">
        <f xml:space="preserve"> 0.000000549*K8*K8 - 0.001032967*K8 + 132.461538462</f>
        <v>135.24210560199998</v>
      </c>
      <c r="AJ77" s="126"/>
      <c r="AK77" s="126"/>
      <c r="AL77" s="127"/>
      <c r="AM77" s="33"/>
    </row>
    <row r="78" spans="1:39" ht="15" customHeight="1" thickBot="1">
      <c r="A78" s="45" t="s">
        <v>58</v>
      </c>
      <c r="B78" s="46"/>
      <c r="C78" s="46"/>
      <c r="D78" s="46"/>
      <c r="E78" s="46"/>
      <c r="F78" s="46"/>
      <c r="G78" s="46"/>
      <c r="H78" s="46"/>
      <c r="I78" s="47"/>
      <c r="J78" s="45">
        <v>1</v>
      </c>
      <c r="K78" s="46"/>
      <c r="L78" s="46"/>
      <c r="M78" s="47"/>
      <c r="N78" s="42" t="s">
        <v>59</v>
      </c>
      <c r="O78" s="43"/>
      <c r="P78" s="43"/>
      <c r="Q78" s="43"/>
      <c r="R78" s="43"/>
      <c r="S78" s="43"/>
      <c r="T78" s="43"/>
      <c r="U78" s="43"/>
      <c r="V78" s="44"/>
      <c r="W78" s="226">
        <f>K8/((P17-100)/1000*(P18/2-105)/1000*3600)</f>
        <v>1.5514977920992958</v>
      </c>
      <c r="X78" s="227"/>
      <c r="Y78" s="227"/>
      <c r="Z78" s="228"/>
      <c r="AA78" s="42" t="s">
        <v>60</v>
      </c>
      <c r="AB78" s="43"/>
      <c r="AC78" s="43"/>
      <c r="AD78" s="43"/>
      <c r="AE78" s="43"/>
      <c r="AF78" s="43"/>
      <c r="AG78" s="43"/>
      <c r="AH78" s="44"/>
      <c r="AI78" s="45">
        <v>250</v>
      </c>
      <c r="AJ78" s="46"/>
      <c r="AK78" s="46"/>
      <c r="AL78" s="47"/>
      <c r="AM78" s="33"/>
    </row>
    <row r="79" spans="1:39" ht="15" customHeight="1" thickBot="1">
      <c r="A79" s="91" t="s">
        <v>146</v>
      </c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3"/>
    </row>
    <row r="80" spans="1:39" ht="15" customHeight="1" thickBot="1">
      <c r="A80" s="111" t="s">
        <v>32</v>
      </c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3"/>
      <c r="N80" s="27" t="s">
        <v>17</v>
      </c>
      <c r="O80" s="28"/>
      <c r="P80" s="28"/>
      <c r="Q80" s="28"/>
      <c r="R80" s="28"/>
      <c r="S80" s="28"/>
      <c r="T80" s="28"/>
      <c r="U80" s="28"/>
      <c r="V80" s="29"/>
      <c r="W80" s="66" t="s">
        <v>134</v>
      </c>
      <c r="X80" s="67"/>
      <c r="Y80" s="67"/>
      <c r="Z80" s="68"/>
      <c r="AA80" s="10" t="s">
        <v>15</v>
      </c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2"/>
    </row>
    <row r="81" spans="1:38" ht="15" customHeight="1" thickBot="1">
      <c r="A81" s="27" t="s">
        <v>18</v>
      </c>
      <c r="B81" s="28"/>
      <c r="C81" s="28"/>
      <c r="D81" s="28"/>
      <c r="E81" s="28"/>
      <c r="F81" s="29"/>
      <c r="G81" s="66" t="s">
        <v>133</v>
      </c>
      <c r="H81" s="67"/>
      <c r="I81" s="67"/>
      <c r="J81" s="67"/>
      <c r="K81" s="67"/>
      <c r="L81" s="67"/>
      <c r="M81" s="68"/>
      <c r="N81" s="27" t="s">
        <v>19</v>
      </c>
      <c r="O81" s="28"/>
      <c r="P81" s="28"/>
      <c r="Q81" s="28"/>
      <c r="R81" s="28"/>
      <c r="S81" s="28"/>
      <c r="T81" s="28"/>
      <c r="U81" s="28"/>
      <c r="V81" s="29"/>
      <c r="W81" s="163">
        <v>1.1000000000000001</v>
      </c>
      <c r="X81" s="164"/>
      <c r="Y81" s="32"/>
      <c r="Z81" s="30"/>
      <c r="AA81" s="10" t="s">
        <v>16</v>
      </c>
      <c r="AB81" s="11"/>
      <c r="AC81" s="11"/>
      <c r="AD81" s="11"/>
      <c r="AE81" s="11"/>
      <c r="AF81" s="11"/>
      <c r="AG81" s="11"/>
      <c r="AH81" s="12"/>
      <c r="AI81" s="97">
        <f>K8</f>
        <v>3380</v>
      </c>
      <c r="AJ81" s="98"/>
      <c r="AK81" s="98"/>
      <c r="AL81" s="99"/>
    </row>
    <row r="82" spans="1:38" ht="15" customHeight="1" thickBot="1">
      <c r="A82" s="27" t="s">
        <v>20</v>
      </c>
      <c r="B82" s="28"/>
      <c r="C82" s="28"/>
      <c r="D82" s="28"/>
      <c r="E82" s="28"/>
      <c r="F82" s="28"/>
      <c r="G82" s="45" t="s">
        <v>100</v>
      </c>
      <c r="H82" s="46"/>
      <c r="I82" s="46"/>
      <c r="J82" s="46"/>
      <c r="K82" s="46"/>
      <c r="L82" s="46"/>
      <c r="M82" s="47"/>
      <c r="N82" s="27" t="s">
        <v>35</v>
      </c>
      <c r="O82" s="28"/>
      <c r="P82" s="28"/>
      <c r="Q82" s="28"/>
      <c r="R82" s="28"/>
      <c r="S82" s="28"/>
      <c r="T82" s="28"/>
      <c r="U82" s="28"/>
      <c r="V82" s="29"/>
      <c r="W82" s="66" t="s">
        <v>101</v>
      </c>
      <c r="X82" s="67"/>
      <c r="Y82" s="67"/>
      <c r="Z82" s="68"/>
      <c r="AA82" s="10" t="s">
        <v>21</v>
      </c>
      <c r="AB82" s="11"/>
      <c r="AC82" s="11"/>
      <c r="AD82" s="11"/>
      <c r="AE82" s="11"/>
      <c r="AF82" s="11"/>
      <c r="AG82" s="11"/>
      <c r="AH82" s="12"/>
      <c r="AI82" s="165">
        <f>AI77+X89+AI37</f>
        <v>185.08573753499999</v>
      </c>
      <c r="AJ82" s="166"/>
      <c r="AK82" s="166"/>
      <c r="AL82" s="167"/>
    </row>
    <row r="83" spans="1:38" ht="15" customHeight="1" thickBot="1">
      <c r="A83" s="54" t="s">
        <v>103</v>
      </c>
      <c r="B83" s="55"/>
      <c r="C83" s="55"/>
      <c r="D83" s="55"/>
      <c r="E83" s="55"/>
      <c r="F83" s="55"/>
      <c r="G83" s="55"/>
      <c r="H83" s="55"/>
      <c r="I83" s="56"/>
      <c r="J83" s="45" t="s">
        <v>104</v>
      </c>
      <c r="K83" s="46"/>
      <c r="L83" s="46"/>
      <c r="M83" s="47"/>
      <c r="N83" s="27" t="s">
        <v>22</v>
      </c>
      <c r="O83" s="28"/>
      <c r="P83" s="28"/>
      <c r="Q83" s="28"/>
      <c r="R83" s="28"/>
      <c r="S83" s="28"/>
      <c r="T83" s="28"/>
      <c r="U83" s="28"/>
      <c r="V83" s="31"/>
      <c r="W83" s="221">
        <v>2800</v>
      </c>
      <c r="X83" s="67"/>
      <c r="Y83" s="67"/>
      <c r="Z83" s="68"/>
      <c r="AA83" s="10" t="s">
        <v>23</v>
      </c>
      <c r="AB83" s="11"/>
      <c r="AC83" s="11"/>
      <c r="AD83" s="11"/>
      <c r="AE83" s="11"/>
      <c r="AF83" s="11"/>
      <c r="AG83" s="11"/>
      <c r="AH83" s="12"/>
      <c r="AI83" s="97">
        <f>K9</f>
        <v>370</v>
      </c>
      <c r="AJ83" s="98"/>
      <c r="AK83" s="98"/>
      <c r="AL83" s="99"/>
    </row>
    <row r="84" spans="1:38" ht="15" customHeight="1" thickBot="1">
      <c r="A84" s="42" t="s">
        <v>24</v>
      </c>
      <c r="B84" s="43"/>
      <c r="C84" s="43"/>
      <c r="D84" s="43"/>
      <c r="E84" s="43"/>
      <c r="F84" s="43"/>
      <c r="G84" s="43"/>
      <c r="H84" s="43"/>
      <c r="I84" s="44"/>
      <c r="J84" s="66">
        <v>2580</v>
      </c>
      <c r="K84" s="67"/>
      <c r="L84" s="67"/>
      <c r="M84" s="68"/>
      <c r="N84" s="42" t="s">
        <v>25</v>
      </c>
      <c r="O84" s="43"/>
      <c r="P84" s="43"/>
      <c r="Q84" s="43"/>
      <c r="R84" s="43"/>
      <c r="S84" s="43"/>
      <c r="T84" s="43"/>
      <c r="U84" s="43"/>
      <c r="V84" s="160"/>
      <c r="W84" s="168">
        <v>2.5</v>
      </c>
      <c r="X84" s="169"/>
      <c r="Y84" s="169"/>
      <c r="Z84" s="164"/>
      <c r="AA84" s="42" t="s">
        <v>26</v>
      </c>
      <c r="AB84" s="43"/>
      <c r="AC84" s="43"/>
      <c r="AD84" s="43"/>
      <c r="AE84" s="43"/>
      <c r="AF84" s="43"/>
      <c r="AG84" s="43"/>
      <c r="AH84" s="44"/>
      <c r="AI84" s="108" t="s">
        <v>71</v>
      </c>
      <c r="AJ84" s="109"/>
      <c r="AK84" s="109"/>
      <c r="AL84" s="110"/>
    </row>
    <row r="85" spans="1:38" ht="15" customHeight="1" thickBot="1">
      <c r="A85" s="42" t="s">
        <v>27</v>
      </c>
      <c r="B85" s="43"/>
      <c r="C85" s="43"/>
      <c r="D85" s="43"/>
      <c r="E85" s="43"/>
      <c r="F85" s="43"/>
      <c r="G85" s="43"/>
      <c r="H85" s="43"/>
      <c r="I85" s="44"/>
      <c r="J85" s="66">
        <v>78</v>
      </c>
      <c r="K85" s="67"/>
      <c r="L85" s="67"/>
      <c r="M85" s="68"/>
      <c r="N85" s="42" t="s">
        <v>28</v>
      </c>
      <c r="O85" s="43"/>
      <c r="P85" s="43"/>
      <c r="Q85" s="43"/>
      <c r="R85" s="43"/>
      <c r="S85" s="43"/>
      <c r="T85" s="43"/>
      <c r="U85" s="43"/>
      <c r="V85" s="160"/>
      <c r="W85" s="168">
        <f>W84*5.2</f>
        <v>13</v>
      </c>
      <c r="X85" s="169"/>
      <c r="Y85" s="169"/>
      <c r="Z85" s="164"/>
      <c r="AA85" s="42" t="s">
        <v>29</v>
      </c>
      <c r="AB85" s="43"/>
      <c r="AC85" s="43"/>
      <c r="AD85" s="43"/>
      <c r="AE85" s="43"/>
      <c r="AF85" s="43"/>
      <c r="AG85" s="43"/>
      <c r="AH85" s="44"/>
      <c r="AI85" s="176">
        <f>AI82+AI83</f>
        <v>555.08573753500002</v>
      </c>
      <c r="AJ85" s="177"/>
      <c r="AK85" s="177"/>
      <c r="AL85" s="178"/>
    </row>
    <row r="86" spans="1:38" ht="15" customHeight="1" thickBot="1">
      <c r="A86" s="42" t="s">
        <v>30</v>
      </c>
      <c r="B86" s="43"/>
      <c r="C86" s="43"/>
      <c r="D86" s="43"/>
      <c r="E86" s="43"/>
      <c r="F86" s="43"/>
      <c r="G86" s="43"/>
      <c r="H86" s="43"/>
      <c r="I86" s="44"/>
      <c r="J86" s="66">
        <v>0.76</v>
      </c>
      <c r="K86" s="67"/>
      <c r="L86" s="67"/>
      <c r="M86" s="68"/>
      <c r="N86" s="24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1:38" ht="15" customHeight="1" thickBot="1">
      <c r="A87" s="91" t="s">
        <v>147</v>
      </c>
      <c r="B87" s="92"/>
      <c r="C87" s="92"/>
      <c r="D87" s="92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3"/>
    </row>
    <row r="88" spans="1:38" ht="21.75" customHeight="1" thickBot="1">
      <c r="A88" s="115" t="s">
        <v>11</v>
      </c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7"/>
      <c r="N88" s="42" t="s">
        <v>38</v>
      </c>
      <c r="O88" s="118"/>
      <c r="P88" s="118"/>
      <c r="Q88" s="118"/>
      <c r="R88" s="45" t="str">
        <f>AE20</f>
        <v>875х610</v>
      </c>
      <c r="S88" s="46"/>
      <c r="T88" s="46"/>
      <c r="U88" s="46"/>
      <c r="V88" s="46"/>
      <c r="W88" s="46"/>
      <c r="X88" s="46"/>
      <c r="Y88" s="46"/>
      <c r="Z88" s="47"/>
      <c r="AA88" s="42" t="s">
        <v>36</v>
      </c>
      <c r="AB88" s="43"/>
      <c r="AC88" s="43"/>
      <c r="AD88" s="44"/>
      <c r="AE88" s="119" t="s">
        <v>123</v>
      </c>
      <c r="AF88" s="120"/>
      <c r="AG88" s="120"/>
      <c r="AH88" s="120"/>
      <c r="AI88" s="120"/>
      <c r="AJ88" s="120"/>
      <c r="AK88" s="120"/>
      <c r="AL88" s="121"/>
    </row>
    <row r="89" spans="1:38" ht="15" customHeight="1" thickBot="1">
      <c r="A89" s="115" t="s">
        <v>12</v>
      </c>
      <c r="B89" s="116"/>
      <c r="C89" s="116"/>
      <c r="D89" s="116"/>
      <c r="E89" s="116"/>
      <c r="F89" s="116"/>
      <c r="G89" s="116"/>
      <c r="H89" s="116"/>
      <c r="I89" s="117"/>
      <c r="J89" s="122">
        <f>K8</f>
        <v>3380</v>
      </c>
      <c r="K89" s="123"/>
      <c r="L89" s="123"/>
      <c r="M89" s="124"/>
      <c r="N89" s="45" t="s">
        <v>13</v>
      </c>
      <c r="O89" s="46"/>
      <c r="P89" s="46"/>
      <c r="Q89" s="46"/>
      <c r="R89" s="46"/>
      <c r="S89" s="46"/>
      <c r="T89" s="46"/>
      <c r="U89" s="46"/>
      <c r="V89" s="46"/>
      <c r="W89" s="101"/>
      <c r="X89" s="125">
        <f xml:space="preserve"> 0.000000249*K8*K8 - 0.000004108*K8 + 0.012841373</f>
        <v>2.8436319330000006</v>
      </c>
      <c r="Y89" s="126"/>
      <c r="Z89" s="127"/>
      <c r="AA89" s="42" t="s">
        <v>14</v>
      </c>
      <c r="AB89" s="43"/>
      <c r="AC89" s="43"/>
      <c r="AD89" s="43"/>
      <c r="AE89" s="43"/>
      <c r="AF89" s="43"/>
      <c r="AG89" s="43"/>
      <c r="AH89" s="43"/>
      <c r="AI89" s="44"/>
      <c r="AJ89" s="45">
        <v>4</v>
      </c>
      <c r="AK89" s="46"/>
      <c r="AL89" s="47"/>
    </row>
    <row r="90" spans="1:38" ht="32.25" customHeight="1">
      <c r="A90" s="212"/>
      <c r="B90" s="212"/>
      <c r="C90" s="212"/>
      <c r="D90" s="213"/>
      <c r="E90" s="216" t="s">
        <v>51</v>
      </c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8"/>
      <c r="AC90" s="170" t="s">
        <v>52</v>
      </c>
      <c r="AD90" s="171"/>
      <c r="AE90" s="171"/>
      <c r="AF90" s="171"/>
      <c r="AG90" s="172"/>
      <c r="AH90" s="170" t="s">
        <v>53</v>
      </c>
      <c r="AI90" s="171"/>
      <c r="AJ90" s="171"/>
      <c r="AK90" s="171"/>
      <c r="AL90" s="172"/>
    </row>
    <row r="91" spans="1:38" ht="18" customHeight="1">
      <c r="A91" s="214"/>
      <c r="B91" s="214"/>
      <c r="C91" s="214"/>
      <c r="D91" s="215"/>
      <c r="E91" s="63">
        <v>63</v>
      </c>
      <c r="F91" s="64"/>
      <c r="G91" s="65"/>
      <c r="H91" s="63">
        <v>125</v>
      </c>
      <c r="I91" s="64"/>
      <c r="J91" s="65"/>
      <c r="K91" s="63">
        <v>250</v>
      </c>
      <c r="L91" s="64"/>
      <c r="M91" s="65"/>
      <c r="N91" s="63">
        <v>500</v>
      </c>
      <c r="O91" s="64"/>
      <c r="P91" s="65"/>
      <c r="Q91" s="63">
        <v>1000</v>
      </c>
      <c r="R91" s="64"/>
      <c r="S91" s="65"/>
      <c r="T91" s="63">
        <v>2000</v>
      </c>
      <c r="U91" s="64"/>
      <c r="V91" s="65"/>
      <c r="W91" s="63">
        <v>4000</v>
      </c>
      <c r="X91" s="64"/>
      <c r="Y91" s="65"/>
      <c r="Z91" s="63">
        <v>8000</v>
      </c>
      <c r="AA91" s="64"/>
      <c r="AB91" s="65"/>
      <c r="AC91" s="173"/>
      <c r="AD91" s="174"/>
      <c r="AE91" s="174"/>
      <c r="AF91" s="174"/>
      <c r="AG91" s="175"/>
      <c r="AH91" s="173"/>
      <c r="AI91" s="174"/>
      <c r="AJ91" s="174"/>
      <c r="AK91" s="174"/>
      <c r="AL91" s="175"/>
    </row>
    <row r="92" spans="1:38" ht="18" customHeight="1">
      <c r="A92" s="63" t="s">
        <v>54</v>
      </c>
      <c r="B92" s="64"/>
      <c r="C92" s="64"/>
      <c r="D92" s="65"/>
      <c r="E92" s="60">
        <v>58.5</v>
      </c>
      <c r="F92" s="61"/>
      <c r="G92" s="62"/>
      <c r="H92" s="60">
        <v>63.5</v>
      </c>
      <c r="I92" s="61"/>
      <c r="J92" s="62"/>
      <c r="K92" s="60">
        <v>67.5</v>
      </c>
      <c r="L92" s="61"/>
      <c r="M92" s="62"/>
      <c r="N92" s="60">
        <v>68.5</v>
      </c>
      <c r="O92" s="61"/>
      <c r="P92" s="62"/>
      <c r="Q92" s="60">
        <v>65.5</v>
      </c>
      <c r="R92" s="61"/>
      <c r="S92" s="62"/>
      <c r="T92" s="60">
        <v>61.5</v>
      </c>
      <c r="U92" s="61"/>
      <c r="V92" s="62"/>
      <c r="W92" s="60">
        <v>56.5</v>
      </c>
      <c r="X92" s="61"/>
      <c r="Y92" s="62"/>
      <c r="Z92" s="60">
        <v>52.5</v>
      </c>
      <c r="AA92" s="61"/>
      <c r="AB92" s="62"/>
      <c r="AC92" s="60">
        <v>73.270465590014837</v>
      </c>
      <c r="AD92" s="61"/>
      <c r="AE92" s="61"/>
      <c r="AF92" s="61"/>
      <c r="AG92" s="62"/>
      <c r="AH92" s="60">
        <v>70.141819506875237</v>
      </c>
      <c r="AI92" s="61"/>
      <c r="AJ92" s="61"/>
      <c r="AK92" s="61"/>
      <c r="AL92" s="62"/>
    </row>
    <row r="93" spans="1:38" ht="18" customHeight="1">
      <c r="A93" s="63" t="s">
        <v>50</v>
      </c>
      <c r="B93" s="64"/>
      <c r="C93" s="64"/>
      <c r="D93" s="65"/>
      <c r="E93" s="60">
        <v>60.5</v>
      </c>
      <c r="F93" s="61"/>
      <c r="G93" s="62"/>
      <c r="H93" s="60">
        <v>65.5</v>
      </c>
      <c r="I93" s="61"/>
      <c r="J93" s="62"/>
      <c r="K93" s="60">
        <v>69.5</v>
      </c>
      <c r="L93" s="61"/>
      <c r="M93" s="62"/>
      <c r="N93" s="60">
        <v>70.5</v>
      </c>
      <c r="O93" s="61"/>
      <c r="P93" s="62"/>
      <c r="Q93" s="60">
        <v>67.5</v>
      </c>
      <c r="R93" s="61"/>
      <c r="S93" s="62"/>
      <c r="T93" s="60">
        <v>63.5</v>
      </c>
      <c r="U93" s="61"/>
      <c r="V93" s="62"/>
      <c r="W93" s="60">
        <v>58.5</v>
      </c>
      <c r="X93" s="61"/>
      <c r="Y93" s="62"/>
      <c r="Z93" s="60">
        <v>54.5</v>
      </c>
      <c r="AA93" s="61"/>
      <c r="AB93" s="62"/>
      <c r="AC93" s="60">
        <v>75.270465590014823</v>
      </c>
      <c r="AD93" s="61"/>
      <c r="AE93" s="61"/>
      <c r="AF93" s="61"/>
      <c r="AG93" s="62"/>
      <c r="AH93" s="60">
        <v>72.141819506875237</v>
      </c>
      <c r="AI93" s="61"/>
      <c r="AJ93" s="61"/>
      <c r="AK93" s="61"/>
      <c r="AL93" s="62"/>
    </row>
    <row r="94" spans="1:38" ht="18" customHeight="1" thickBot="1"/>
    <row r="95" spans="1:38" ht="18" customHeight="1" thickBot="1">
      <c r="A95" s="137" t="s">
        <v>40</v>
      </c>
      <c r="B95" s="138"/>
      <c r="C95" s="138"/>
      <c r="D95" s="138"/>
      <c r="E95" s="138"/>
      <c r="F95" s="138"/>
      <c r="G95" s="138"/>
      <c r="H95" s="138"/>
      <c r="I95" s="138"/>
      <c r="J95" s="138"/>
      <c r="K95" s="138"/>
      <c r="L95" s="138"/>
      <c r="M95" s="138"/>
      <c r="N95" s="138"/>
      <c r="O95" s="138"/>
      <c r="P95" s="138"/>
      <c r="Q95" s="138"/>
      <c r="R95" s="138"/>
      <c r="S95" s="138"/>
      <c r="T95" s="138"/>
      <c r="U95" s="138"/>
      <c r="V95" s="138"/>
      <c r="W95" s="138"/>
      <c r="X95" s="138"/>
      <c r="Y95" s="138"/>
      <c r="Z95" s="138"/>
      <c r="AA95" s="138"/>
      <c r="AB95" s="138"/>
      <c r="AC95" s="138"/>
      <c r="AD95" s="138"/>
      <c r="AE95" s="138"/>
      <c r="AF95" s="138"/>
      <c r="AG95" s="138"/>
      <c r="AH95" s="138"/>
      <c r="AI95" s="138"/>
      <c r="AJ95" s="138"/>
      <c r="AK95" s="138"/>
      <c r="AL95" s="139"/>
    </row>
    <row r="96" spans="1:38" ht="16.5" customHeight="1" thickBot="1">
      <c r="A96" s="132" t="s">
        <v>141</v>
      </c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4"/>
    </row>
    <row r="97" spans="1:38" ht="31.5" customHeight="1">
      <c r="A97" s="140" t="s">
        <v>135</v>
      </c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</row>
    <row r="98" spans="1:38" ht="33" customHeight="1">
      <c r="A98" s="135" t="s">
        <v>108</v>
      </c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</row>
    <row r="99" spans="1:38" ht="18" customHeight="1">
      <c r="A99" s="114" t="s">
        <v>113</v>
      </c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</row>
    <row r="100" spans="1:38" ht="18" customHeight="1">
      <c r="A100" s="278" t="s">
        <v>136</v>
      </c>
      <c r="B100" s="278"/>
      <c r="C100" s="278"/>
      <c r="D100" s="278"/>
      <c r="E100" s="278"/>
      <c r="F100" s="278"/>
      <c r="G100" s="278"/>
      <c r="H100" s="278"/>
      <c r="I100" s="278"/>
      <c r="J100" s="278"/>
      <c r="K100" s="278"/>
      <c r="L100" s="278"/>
      <c r="M100" s="278"/>
      <c r="N100" s="278"/>
      <c r="O100" s="278"/>
      <c r="P100" s="278"/>
      <c r="Q100" s="278"/>
      <c r="R100" s="278"/>
      <c r="S100" s="278"/>
      <c r="T100" s="278"/>
      <c r="U100" s="278"/>
      <c r="V100" s="278"/>
      <c r="W100" s="278"/>
      <c r="X100" s="278"/>
      <c r="Y100" s="278"/>
      <c r="Z100" s="278"/>
      <c r="AA100" s="278"/>
      <c r="AB100" s="278"/>
      <c r="AC100" s="278"/>
      <c r="AD100" s="278"/>
      <c r="AE100" s="278"/>
      <c r="AF100" s="278"/>
      <c r="AG100" s="278"/>
      <c r="AH100" s="278"/>
      <c r="AI100" s="278"/>
      <c r="AJ100" s="278"/>
      <c r="AK100" s="278"/>
      <c r="AL100" s="278"/>
    </row>
    <row r="101" spans="1:38" ht="18" customHeight="1">
      <c r="A101" s="278" t="s">
        <v>137</v>
      </c>
      <c r="B101" s="278"/>
      <c r="C101" s="278"/>
      <c r="D101" s="278"/>
      <c r="E101" s="278"/>
      <c r="F101" s="278"/>
      <c r="G101" s="278"/>
      <c r="H101" s="278"/>
      <c r="I101" s="278"/>
      <c r="J101" s="278"/>
      <c r="K101" s="278"/>
      <c r="L101" s="278"/>
      <c r="M101" s="278"/>
      <c r="N101" s="278"/>
      <c r="O101" s="278"/>
      <c r="P101" s="278"/>
      <c r="Q101" s="278"/>
      <c r="R101" s="278"/>
      <c r="S101" s="278"/>
      <c r="T101" s="278"/>
      <c r="U101" s="278"/>
      <c r="V101" s="278"/>
      <c r="W101" s="278"/>
      <c r="X101" s="278"/>
      <c r="Y101" s="278"/>
      <c r="Z101" s="278"/>
      <c r="AA101" s="278"/>
      <c r="AB101" s="278"/>
      <c r="AC101" s="278"/>
      <c r="AD101" s="278"/>
      <c r="AE101" s="278"/>
      <c r="AF101" s="278"/>
      <c r="AG101" s="278"/>
      <c r="AH101" s="278"/>
      <c r="AI101" s="278"/>
      <c r="AJ101" s="278"/>
      <c r="AK101" s="278"/>
      <c r="AL101" s="278"/>
    </row>
    <row r="102" spans="1:38" ht="18" customHeight="1">
      <c r="A102" s="136" t="s">
        <v>81</v>
      </c>
      <c r="B102" s="136"/>
      <c r="C102" s="136"/>
      <c r="D102" s="136"/>
      <c r="E102" s="136"/>
      <c r="F102" s="136"/>
      <c r="G102" s="136"/>
      <c r="H102" s="136"/>
      <c r="I102" s="136"/>
      <c r="J102" s="136"/>
      <c r="K102" s="136"/>
      <c r="L102" s="136"/>
      <c r="M102" s="136"/>
      <c r="N102" s="136"/>
      <c r="O102" s="136"/>
      <c r="P102" s="136"/>
      <c r="Q102" s="136"/>
      <c r="R102" s="136"/>
      <c r="S102" s="136"/>
      <c r="T102" s="136"/>
      <c r="U102" s="136"/>
      <c r="V102" s="136"/>
      <c r="W102" s="136"/>
      <c r="X102" s="136"/>
      <c r="Y102" s="136"/>
      <c r="Z102" s="136"/>
      <c r="AA102" s="136"/>
      <c r="AB102" s="136"/>
      <c r="AC102" s="136"/>
      <c r="AD102" s="136"/>
      <c r="AE102" s="136"/>
      <c r="AF102" s="136"/>
      <c r="AG102" s="136"/>
      <c r="AH102" s="136"/>
      <c r="AI102" s="136"/>
      <c r="AJ102" s="136"/>
      <c r="AK102" s="136"/>
      <c r="AL102" s="136"/>
    </row>
    <row r="103" spans="1:38" ht="18" customHeight="1">
      <c r="A103" s="131" t="s">
        <v>138</v>
      </c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</row>
    <row r="104" spans="1:38" ht="18" customHeight="1">
      <c r="A104" s="131" t="s">
        <v>139</v>
      </c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</row>
    <row r="105" spans="1:38" ht="18" customHeight="1">
      <c r="A105" s="131" t="s">
        <v>140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</row>
    <row r="106" spans="1:38" ht="18" customHeight="1" thickBot="1"/>
    <row r="107" spans="1:38" ht="15" customHeight="1" thickBot="1">
      <c r="A107" s="128" t="s">
        <v>148</v>
      </c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30"/>
    </row>
    <row r="108" spans="1:38" ht="15" customHeight="1" thickBot="1">
      <c r="A108" s="279" t="s">
        <v>149</v>
      </c>
      <c r="B108" s="279"/>
      <c r="C108" s="279"/>
      <c r="D108" s="279"/>
      <c r="E108" s="279"/>
      <c r="F108" s="279"/>
      <c r="G108" s="279"/>
      <c r="H108" s="279"/>
      <c r="I108" s="279"/>
      <c r="J108" s="279"/>
      <c r="K108" s="279"/>
      <c r="L108" s="279"/>
      <c r="M108" s="279"/>
      <c r="N108" s="279" t="s">
        <v>150</v>
      </c>
      <c r="O108" s="279"/>
      <c r="P108" s="279"/>
      <c r="Q108" s="279"/>
      <c r="R108" s="279"/>
      <c r="S108" s="279"/>
      <c r="T108" s="279"/>
      <c r="U108" s="279"/>
      <c r="V108" s="279"/>
      <c r="W108" s="279"/>
      <c r="X108" s="279"/>
      <c r="Y108" s="279"/>
      <c r="Z108" s="279"/>
      <c r="AA108" s="280" t="s">
        <v>151</v>
      </c>
      <c r="AB108" s="281"/>
      <c r="AC108" s="281"/>
      <c r="AD108" s="281"/>
      <c r="AE108" s="281"/>
      <c r="AF108" s="281"/>
      <c r="AG108" s="281"/>
      <c r="AH108" s="281"/>
      <c r="AI108" s="281"/>
      <c r="AJ108" s="281"/>
      <c r="AK108" s="281"/>
      <c r="AL108" s="282"/>
    </row>
    <row r="109" spans="1:38" ht="15" customHeight="1" thickBot="1">
      <c r="A109" s="283" t="s">
        <v>56</v>
      </c>
      <c r="B109" s="283"/>
      <c r="C109" s="283"/>
      <c r="D109" s="284" t="s">
        <v>187</v>
      </c>
      <c r="E109" s="284"/>
      <c r="F109" s="284"/>
      <c r="G109" s="284"/>
      <c r="H109" s="284"/>
      <c r="I109" s="284"/>
      <c r="J109" s="284"/>
      <c r="K109" s="284"/>
      <c r="L109" s="284"/>
      <c r="M109" s="284"/>
      <c r="N109" s="283" t="s">
        <v>56</v>
      </c>
      <c r="O109" s="283"/>
      <c r="P109" s="283"/>
      <c r="Q109" s="283"/>
      <c r="R109" s="284" t="s">
        <v>188</v>
      </c>
      <c r="S109" s="284"/>
      <c r="T109" s="284"/>
      <c r="U109" s="284"/>
      <c r="V109" s="284"/>
      <c r="W109" s="284"/>
      <c r="X109" s="284"/>
      <c r="Y109" s="284"/>
      <c r="Z109" s="284"/>
      <c r="AA109" s="84" t="s">
        <v>56</v>
      </c>
      <c r="AB109" s="85"/>
      <c r="AC109" s="86" t="s">
        <v>189</v>
      </c>
      <c r="AD109" s="87"/>
      <c r="AE109" s="87"/>
      <c r="AF109" s="87"/>
      <c r="AG109" s="87"/>
      <c r="AH109" s="87"/>
      <c r="AI109" s="87"/>
      <c r="AJ109" s="87"/>
      <c r="AK109" s="87"/>
      <c r="AL109" s="88"/>
    </row>
    <row r="110" spans="1:38" ht="15" customHeight="1" thickBot="1">
      <c r="A110" s="283" t="s">
        <v>152</v>
      </c>
      <c r="B110" s="283"/>
      <c r="C110" s="283"/>
      <c r="D110" s="283"/>
      <c r="E110" s="283"/>
      <c r="F110" s="283"/>
      <c r="G110" s="283"/>
      <c r="H110" s="283"/>
      <c r="I110" s="283"/>
      <c r="J110" s="284" t="s">
        <v>185</v>
      </c>
      <c r="K110" s="284"/>
      <c r="L110" s="284"/>
      <c r="M110" s="284"/>
      <c r="N110" s="283" t="s">
        <v>153</v>
      </c>
      <c r="O110" s="283"/>
      <c r="P110" s="283"/>
      <c r="Q110" s="283"/>
      <c r="R110" s="283"/>
      <c r="S110" s="283"/>
      <c r="T110" s="283"/>
      <c r="U110" s="283"/>
      <c r="V110" s="283"/>
      <c r="W110" s="285" t="s">
        <v>154</v>
      </c>
      <c r="X110" s="285"/>
      <c r="Y110" s="285"/>
      <c r="Z110" s="285"/>
      <c r="AA110" s="286" t="s">
        <v>155</v>
      </c>
      <c r="AB110" s="287"/>
      <c r="AC110" s="292" t="s">
        <v>156</v>
      </c>
      <c r="AD110" s="293"/>
      <c r="AE110" s="293"/>
      <c r="AF110" s="293"/>
      <c r="AG110" s="293"/>
      <c r="AH110" s="294"/>
      <c r="AI110" s="295">
        <v>1.06</v>
      </c>
      <c r="AJ110" s="296"/>
      <c r="AK110" s="296"/>
      <c r="AL110" s="297"/>
    </row>
    <row r="111" spans="1:38" ht="15" customHeight="1" thickBot="1">
      <c r="A111" s="283" t="s">
        <v>157</v>
      </c>
      <c r="B111" s="283"/>
      <c r="C111" s="283"/>
      <c r="D111" s="283"/>
      <c r="E111" s="283"/>
      <c r="F111" s="283"/>
      <c r="G111" s="283"/>
      <c r="H111" s="283"/>
      <c r="I111" s="283"/>
      <c r="J111" s="298">
        <v>2.5</v>
      </c>
      <c r="K111" s="298"/>
      <c r="L111" s="298"/>
      <c r="M111" s="298"/>
      <c r="N111" s="283" t="s">
        <v>158</v>
      </c>
      <c r="O111" s="283"/>
      <c r="P111" s="283"/>
      <c r="Q111" s="283"/>
      <c r="R111" s="283"/>
      <c r="S111" s="283"/>
      <c r="T111" s="283"/>
      <c r="U111" s="283"/>
      <c r="V111" s="283"/>
      <c r="W111" s="285" t="s">
        <v>159</v>
      </c>
      <c r="X111" s="285"/>
      <c r="Y111" s="285"/>
      <c r="Z111" s="285"/>
      <c r="AA111" s="288"/>
      <c r="AB111" s="289"/>
      <c r="AC111" s="292" t="s">
        <v>160</v>
      </c>
      <c r="AD111" s="293"/>
      <c r="AE111" s="293"/>
      <c r="AF111" s="293"/>
      <c r="AG111" s="293"/>
      <c r="AH111" s="294"/>
      <c r="AI111" s="299">
        <v>4.51</v>
      </c>
      <c r="AJ111" s="300"/>
      <c r="AK111" s="300"/>
      <c r="AL111" s="301"/>
    </row>
    <row r="112" spans="1:38" ht="15" customHeight="1" thickBot="1">
      <c r="A112" s="302" t="s">
        <v>161</v>
      </c>
      <c r="B112" s="302"/>
      <c r="C112" s="302"/>
      <c r="D112" s="302"/>
      <c r="E112" s="302"/>
      <c r="F112" s="302"/>
      <c r="G112" s="302"/>
      <c r="H112" s="302"/>
      <c r="I112" s="302"/>
      <c r="J112" s="303">
        <v>15</v>
      </c>
      <c r="K112" s="303"/>
      <c r="L112" s="303"/>
      <c r="M112" s="303"/>
      <c r="N112" s="283" t="s">
        <v>162</v>
      </c>
      <c r="O112" s="283"/>
      <c r="P112" s="283"/>
      <c r="Q112" s="283"/>
      <c r="R112" s="283"/>
      <c r="S112" s="283"/>
      <c r="T112" s="283"/>
      <c r="U112" s="283"/>
      <c r="V112" s="283"/>
      <c r="W112" s="284">
        <v>2</v>
      </c>
      <c r="X112" s="284"/>
      <c r="Y112" s="284"/>
      <c r="Z112" s="284"/>
      <c r="AA112" s="290"/>
      <c r="AB112" s="291"/>
      <c r="AC112" s="69" t="s">
        <v>163</v>
      </c>
      <c r="AD112" s="70"/>
      <c r="AE112" s="70"/>
      <c r="AF112" s="70"/>
      <c r="AG112" s="70"/>
      <c r="AH112" s="71"/>
      <c r="AI112" s="299">
        <v>144</v>
      </c>
      <c r="AJ112" s="300"/>
      <c r="AK112" s="300"/>
      <c r="AL112" s="301"/>
    </row>
    <row r="113" spans="1:38" ht="15" customHeight="1" thickBot="1">
      <c r="A113" s="302" t="s">
        <v>164</v>
      </c>
      <c r="B113" s="302"/>
      <c r="C113" s="302"/>
      <c r="D113" s="302"/>
      <c r="E113" s="302"/>
      <c r="F113" s="302"/>
      <c r="G113" s="302"/>
      <c r="H113" s="302"/>
      <c r="I113" s="302"/>
      <c r="J113" s="284"/>
      <c r="K113" s="284"/>
      <c r="L113" s="284"/>
      <c r="M113" s="284"/>
      <c r="N113" s="283" t="s">
        <v>165</v>
      </c>
      <c r="O113" s="283"/>
      <c r="P113" s="283"/>
      <c r="Q113" s="283"/>
      <c r="R113" s="283"/>
      <c r="S113" s="283"/>
      <c r="T113" s="283"/>
      <c r="U113" s="283"/>
      <c r="V113" s="283"/>
      <c r="W113" s="284" t="s">
        <v>97</v>
      </c>
      <c r="X113" s="284"/>
      <c r="Y113" s="284"/>
      <c r="Z113" s="284"/>
      <c r="AA113" s="292" t="s">
        <v>166</v>
      </c>
      <c r="AB113" s="293"/>
      <c r="AC113" s="293"/>
      <c r="AD113" s="293"/>
      <c r="AE113" s="293"/>
      <c r="AF113" s="293"/>
      <c r="AG113" s="293"/>
      <c r="AH113" s="294"/>
      <c r="AI113" s="304" t="s">
        <v>167</v>
      </c>
      <c r="AJ113" s="305"/>
      <c r="AK113" s="305"/>
      <c r="AL113" s="306"/>
    </row>
    <row r="114" spans="1:38" ht="15" customHeight="1" thickBot="1">
      <c r="A114" s="302"/>
      <c r="B114" s="302"/>
      <c r="C114" s="302"/>
      <c r="D114" s="302"/>
      <c r="E114" s="302"/>
      <c r="F114" s="302"/>
      <c r="G114" s="302"/>
      <c r="H114" s="302"/>
      <c r="I114" s="302"/>
      <c r="J114" s="284"/>
      <c r="K114" s="284"/>
      <c r="L114" s="284"/>
      <c r="M114" s="284"/>
      <c r="N114" s="302" t="s">
        <v>168</v>
      </c>
      <c r="O114" s="302"/>
      <c r="P114" s="302"/>
      <c r="Q114" s="302"/>
      <c r="R114" s="302"/>
      <c r="S114" s="302"/>
      <c r="T114" s="302"/>
      <c r="U114" s="302"/>
      <c r="V114" s="302"/>
      <c r="W114" s="284">
        <v>0.5</v>
      </c>
      <c r="X114" s="284"/>
      <c r="Y114" s="284"/>
      <c r="Z114" s="284"/>
      <c r="AA114" s="69" t="s">
        <v>169</v>
      </c>
      <c r="AB114" s="70"/>
      <c r="AC114" s="70"/>
      <c r="AD114" s="70"/>
      <c r="AE114" s="70"/>
      <c r="AF114" s="70"/>
      <c r="AG114" s="70"/>
      <c r="AH114" s="71"/>
      <c r="AI114" s="307">
        <v>3</v>
      </c>
      <c r="AJ114" s="308"/>
      <c r="AK114" s="308"/>
      <c r="AL114" s="309"/>
    </row>
    <row r="115" spans="1:38" ht="15" customHeight="1" thickBot="1">
      <c r="A115" s="302" t="s">
        <v>170</v>
      </c>
      <c r="B115" s="302"/>
      <c r="C115" s="302"/>
      <c r="D115" s="302"/>
      <c r="E115" s="302"/>
      <c r="F115" s="302"/>
      <c r="G115" s="302"/>
      <c r="H115" s="302"/>
      <c r="I115" s="302"/>
      <c r="J115" s="284">
        <v>18</v>
      </c>
      <c r="K115" s="284"/>
      <c r="L115" s="284"/>
      <c r="M115" s="284"/>
      <c r="N115" s="302"/>
      <c r="O115" s="302"/>
      <c r="P115" s="302"/>
      <c r="Q115" s="302"/>
      <c r="R115" s="302"/>
      <c r="S115" s="302"/>
      <c r="T115" s="302"/>
      <c r="U115" s="302"/>
      <c r="V115" s="302"/>
      <c r="W115" s="284"/>
      <c r="X115" s="284"/>
      <c r="Y115" s="284"/>
      <c r="Z115" s="284"/>
      <c r="AA115" s="292" t="s">
        <v>171</v>
      </c>
      <c r="AB115" s="293"/>
      <c r="AC115" s="293"/>
      <c r="AD115" s="293"/>
      <c r="AE115" s="293"/>
      <c r="AF115" s="293"/>
      <c r="AG115" s="293"/>
      <c r="AH115" s="294"/>
      <c r="AI115" s="307">
        <v>5</v>
      </c>
      <c r="AJ115" s="308"/>
      <c r="AK115" s="308"/>
      <c r="AL115" s="309"/>
    </row>
    <row r="116" spans="1:38" ht="15" customHeight="1" thickBot="1">
      <c r="A116" s="302"/>
      <c r="B116" s="302"/>
      <c r="C116" s="302"/>
      <c r="D116" s="302"/>
      <c r="E116" s="302"/>
      <c r="F116" s="302"/>
      <c r="G116" s="302"/>
      <c r="H116" s="302"/>
      <c r="I116" s="302"/>
      <c r="J116" s="284"/>
      <c r="K116" s="284"/>
      <c r="L116" s="284"/>
      <c r="M116" s="284"/>
      <c r="N116" s="279" t="s">
        <v>172</v>
      </c>
      <c r="O116" s="279"/>
      <c r="P116" s="279"/>
      <c r="Q116" s="279"/>
      <c r="R116" s="279"/>
      <c r="S116" s="279"/>
      <c r="T116" s="279"/>
      <c r="U116" s="279"/>
      <c r="V116" s="279"/>
      <c r="W116" s="279"/>
      <c r="X116" s="279"/>
      <c r="Y116" s="279"/>
      <c r="Z116" s="279"/>
      <c r="AA116" s="280" t="s">
        <v>173</v>
      </c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2"/>
    </row>
    <row r="117" spans="1:38" ht="15" customHeight="1" thickBot="1">
      <c r="A117" s="302"/>
      <c r="B117" s="302"/>
      <c r="C117" s="302"/>
      <c r="D117" s="302"/>
      <c r="E117" s="302"/>
      <c r="F117" s="302"/>
      <c r="G117" s="302"/>
      <c r="H117" s="302"/>
      <c r="I117" s="302"/>
      <c r="J117" s="284"/>
      <c r="K117" s="284"/>
      <c r="L117" s="284"/>
      <c r="M117" s="284"/>
      <c r="N117" s="283" t="s">
        <v>56</v>
      </c>
      <c r="O117" s="283"/>
      <c r="P117" s="283"/>
      <c r="Q117" s="283"/>
      <c r="R117" s="284" t="s">
        <v>174</v>
      </c>
      <c r="S117" s="284"/>
      <c r="T117" s="284"/>
      <c r="U117" s="284"/>
      <c r="V117" s="284"/>
      <c r="W117" s="284"/>
      <c r="X117" s="284"/>
      <c r="Y117" s="284"/>
      <c r="Z117" s="284"/>
      <c r="AA117" s="292" t="s">
        <v>56</v>
      </c>
      <c r="AB117" s="293"/>
      <c r="AC117" s="293"/>
      <c r="AD117" s="294"/>
      <c r="AE117" s="310"/>
      <c r="AF117" s="311"/>
      <c r="AG117" s="311"/>
      <c r="AH117" s="311"/>
      <c r="AI117" s="311"/>
      <c r="AJ117" s="311"/>
      <c r="AK117" s="311"/>
      <c r="AL117" s="312"/>
    </row>
    <row r="118" spans="1:38" ht="15" customHeight="1" thickBot="1">
      <c r="A118" s="283" t="s">
        <v>166</v>
      </c>
      <c r="B118" s="283"/>
      <c r="C118" s="283"/>
      <c r="D118" s="283"/>
      <c r="E118" s="283"/>
      <c r="F118" s="283"/>
      <c r="G118" s="283"/>
      <c r="H118" s="283"/>
      <c r="I118" s="283"/>
      <c r="J118" s="284" t="s">
        <v>175</v>
      </c>
      <c r="K118" s="284"/>
      <c r="L118" s="284"/>
      <c r="M118" s="284"/>
      <c r="N118" s="283" t="s">
        <v>157</v>
      </c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4">
        <v>15.5</v>
      </c>
      <c r="Z118" s="284"/>
      <c r="AA118" s="313" t="s">
        <v>157</v>
      </c>
      <c r="AB118" s="314"/>
      <c r="AC118" s="314"/>
      <c r="AD118" s="314"/>
      <c r="AE118" s="314"/>
      <c r="AF118" s="314"/>
      <c r="AG118" s="314"/>
      <c r="AH118" s="314"/>
      <c r="AI118" s="315"/>
      <c r="AJ118" s="316"/>
      <c r="AK118" s="317"/>
      <c r="AL118" s="318"/>
    </row>
    <row r="119" spans="1:38" ht="15" customHeight="1" thickBot="1">
      <c r="A119" s="283" t="s">
        <v>176</v>
      </c>
      <c r="B119" s="283"/>
      <c r="C119" s="283"/>
      <c r="D119" s="283"/>
      <c r="E119" s="283"/>
      <c r="F119" s="283"/>
      <c r="G119" s="283"/>
      <c r="H119" s="283"/>
      <c r="I119" s="283"/>
      <c r="J119" s="284" t="s">
        <v>177</v>
      </c>
      <c r="K119" s="284"/>
      <c r="L119" s="284"/>
      <c r="M119" s="284"/>
      <c r="N119" s="283" t="s">
        <v>178</v>
      </c>
      <c r="O119" s="283"/>
      <c r="P119" s="283"/>
      <c r="Q119" s="283"/>
      <c r="R119" s="283"/>
      <c r="S119" s="284">
        <v>32</v>
      </c>
      <c r="T119" s="284"/>
      <c r="U119" s="284"/>
      <c r="V119" s="319" t="s">
        <v>179</v>
      </c>
      <c r="W119" s="319"/>
      <c r="X119" s="284">
        <v>16</v>
      </c>
      <c r="Y119" s="284"/>
      <c r="Z119" s="284"/>
      <c r="AA119" s="313" t="s">
        <v>178</v>
      </c>
      <c r="AB119" s="314"/>
      <c r="AC119" s="315"/>
      <c r="AD119" s="316"/>
      <c r="AE119" s="317"/>
      <c r="AF119" s="318"/>
      <c r="AG119" s="313" t="s">
        <v>179</v>
      </c>
      <c r="AH119" s="314"/>
      <c r="AI119" s="315"/>
      <c r="AJ119" s="316"/>
      <c r="AK119" s="317"/>
      <c r="AL119" s="318"/>
    </row>
    <row r="120" spans="1:38" ht="15" customHeight="1" thickBot="1">
      <c r="A120" s="283" t="s">
        <v>180</v>
      </c>
      <c r="B120" s="283"/>
      <c r="C120" s="283"/>
      <c r="D120" s="283"/>
      <c r="E120" s="283"/>
      <c r="F120" s="283"/>
      <c r="G120" s="283"/>
      <c r="H120" s="283"/>
      <c r="I120" s="283"/>
      <c r="J120" s="284" t="s">
        <v>181</v>
      </c>
      <c r="K120" s="284"/>
      <c r="L120" s="284"/>
      <c r="M120" s="284"/>
      <c r="N120" s="283" t="s">
        <v>182</v>
      </c>
      <c r="O120" s="283"/>
      <c r="P120" s="283"/>
      <c r="Q120" s="283"/>
      <c r="R120" s="283"/>
      <c r="S120" s="283"/>
      <c r="T120" s="283"/>
      <c r="U120" s="283"/>
      <c r="V120" s="284" t="s">
        <v>167</v>
      </c>
      <c r="W120" s="284"/>
      <c r="X120" s="284"/>
      <c r="Y120" s="284"/>
      <c r="Z120" s="284"/>
      <c r="AA120" s="313" t="s">
        <v>182</v>
      </c>
      <c r="AB120" s="314"/>
      <c r="AC120" s="314"/>
      <c r="AD120" s="314"/>
      <c r="AE120" s="314"/>
      <c r="AF120" s="314"/>
      <c r="AG120" s="315"/>
      <c r="AH120" s="316"/>
      <c r="AI120" s="317"/>
      <c r="AJ120" s="317"/>
      <c r="AK120" s="317"/>
      <c r="AL120" s="318"/>
    </row>
    <row r="121" spans="1:38" ht="19.5" customHeight="1" thickBot="1">
      <c r="A121" s="320" t="s">
        <v>183</v>
      </c>
      <c r="B121" s="321"/>
      <c r="C121" s="321"/>
      <c r="D121" s="321"/>
      <c r="E121" s="321"/>
      <c r="F121" s="321"/>
      <c r="G121" s="321"/>
      <c r="H121" s="321"/>
      <c r="I121" s="321"/>
      <c r="J121" s="321"/>
      <c r="K121" s="322"/>
      <c r="L121" s="310">
        <v>93.5</v>
      </c>
      <c r="M121" s="311"/>
      <c r="N121" s="311"/>
      <c r="O121" s="312"/>
      <c r="P121" s="323" t="s">
        <v>184</v>
      </c>
      <c r="Q121" s="324"/>
      <c r="R121" s="324"/>
      <c r="S121" s="324"/>
      <c r="T121" s="324"/>
      <c r="U121" s="324"/>
      <c r="V121" s="324"/>
      <c r="W121" s="324"/>
      <c r="X121" s="324"/>
      <c r="Y121" s="324"/>
      <c r="Z121" s="324"/>
      <c r="AA121" s="324"/>
      <c r="AB121" s="324"/>
      <c r="AC121" s="324"/>
      <c r="AD121" s="324"/>
      <c r="AE121" s="324"/>
      <c r="AF121" s="324"/>
      <c r="AG121" s="324"/>
      <c r="AH121" s="325"/>
      <c r="AI121" s="316" t="s">
        <v>186</v>
      </c>
      <c r="AJ121" s="317"/>
      <c r="AK121" s="317"/>
      <c r="AL121" s="318"/>
    </row>
    <row r="122" spans="1:38" ht="18" customHeight="1"/>
    <row r="181" spans="1:38">
      <c r="A181" s="141" t="s">
        <v>105</v>
      </c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</row>
    <row r="206" spans="1:38">
      <c r="A206" s="141" t="s">
        <v>106</v>
      </c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</row>
    <row r="228" ht="33" customHeight="1"/>
    <row r="244" ht="15" customHeight="1"/>
    <row r="245" ht="34.5" customHeight="1"/>
    <row r="262" ht="33" customHeight="1"/>
    <row r="276" spans="1:38" ht="31.5" customHeight="1">
      <c r="A276" s="277" t="s">
        <v>102</v>
      </c>
      <c r="B276" s="277"/>
      <c r="C276" s="277"/>
      <c r="D276" s="277"/>
      <c r="E276" s="277"/>
      <c r="F276" s="277"/>
      <c r="G276" s="277"/>
      <c r="H276" s="277"/>
      <c r="I276" s="277"/>
      <c r="J276" s="277"/>
      <c r="K276" s="277"/>
      <c r="L276" s="277"/>
      <c r="M276" s="277"/>
      <c r="N276" s="277"/>
      <c r="O276" s="277"/>
      <c r="P276" s="277"/>
      <c r="Q276" s="277"/>
      <c r="R276" s="277"/>
      <c r="S276" s="277"/>
      <c r="T276" s="277"/>
      <c r="U276" s="277"/>
      <c r="V276" s="277"/>
      <c r="W276" s="277"/>
      <c r="X276" s="277"/>
      <c r="Y276" s="277"/>
      <c r="Z276" s="277"/>
      <c r="AA276" s="277"/>
      <c r="AB276" s="277"/>
      <c r="AC276" s="277"/>
      <c r="AD276" s="277"/>
      <c r="AE276" s="277"/>
      <c r="AF276" s="277"/>
      <c r="AG276" s="277"/>
      <c r="AH276" s="277"/>
      <c r="AI276" s="277"/>
      <c r="AJ276" s="277"/>
      <c r="AK276" s="277"/>
      <c r="AL276" s="277"/>
    </row>
    <row r="335" ht="36" customHeight="1"/>
    <row r="375" ht="33" customHeight="1"/>
  </sheetData>
  <sheetProtection password="CC05" sheet="1" objects="1" scenarios="1" selectLockedCells="1" selectUnlockedCells="1"/>
  <mergeCells count="457">
    <mergeCell ref="A120:I120"/>
    <mergeCell ref="J120:M120"/>
    <mergeCell ref="N120:U120"/>
    <mergeCell ref="V120:Z120"/>
    <mergeCell ref="AA120:AG120"/>
    <mergeCell ref="AH120:AL120"/>
    <mergeCell ref="A121:K121"/>
    <mergeCell ref="L121:O121"/>
    <mergeCell ref="P121:AH121"/>
    <mergeCell ref="AI121:AL121"/>
    <mergeCell ref="A118:I118"/>
    <mergeCell ref="J118:M118"/>
    <mergeCell ref="N118:X118"/>
    <mergeCell ref="Y118:Z118"/>
    <mergeCell ref="AA118:AI118"/>
    <mergeCell ref="AJ118:AL118"/>
    <mergeCell ref="A119:I119"/>
    <mergeCell ref="J119:M119"/>
    <mergeCell ref="N119:R119"/>
    <mergeCell ref="S119:U119"/>
    <mergeCell ref="V119:W119"/>
    <mergeCell ref="X119:Z119"/>
    <mergeCell ref="AA119:AC119"/>
    <mergeCell ref="AD119:AF119"/>
    <mergeCell ref="AG119:AI119"/>
    <mergeCell ref="AJ119:AL119"/>
    <mergeCell ref="A113:I114"/>
    <mergeCell ref="J113:M114"/>
    <mergeCell ref="N113:V113"/>
    <mergeCell ref="W113:Z113"/>
    <mergeCell ref="AA113:AH113"/>
    <mergeCell ref="AI113:AL113"/>
    <mergeCell ref="N114:V115"/>
    <mergeCell ref="W114:Z115"/>
    <mergeCell ref="AA114:AH114"/>
    <mergeCell ref="AI114:AL114"/>
    <mergeCell ref="A115:I117"/>
    <mergeCell ref="J115:M117"/>
    <mergeCell ref="AA115:AH115"/>
    <mergeCell ref="AI115:AL115"/>
    <mergeCell ref="N116:Z116"/>
    <mergeCell ref="AA116:AL116"/>
    <mergeCell ref="N117:Q117"/>
    <mergeCell ref="R117:Z117"/>
    <mergeCell ref="AA117:AD117"/>
    <mergeCell ref="AE117:AL117"/>
    <mergeCell ref="A110:I110"/>
    <mergeCell ref="J110:M110"/>
    <mergeCell ref="N110:V110"/>
    <mergeCell ref="W110:Z110"/>
    <mergeCell ref="AA110:AB112"/>
    <mergeCell ref="AC110:AH110"/>
    <mergeCell ref="AI110:AL110"/>
    <mergeCell ref="A111:I111"/>
    <mergeCell ref="J111:M111"/>
    <mergeCell ref="N111:V111"/>
    <mergeCell ref="W111:Z111"/>
    <mergeCell ref="AC111:AH111"/>
    <mergeCell ref="AI111:AL111"/>
    <mergeCell ref="A112:I112"/>
    <mergeCell ref="J112:M112"/>
    <mergeCell ref="N112:V112"/>
    <mergeCell ref="W112:Z112"/>
    <mergeCell ref="AC112:AH112"/>
    <mergeCell ref="AI112:AL112"/>
    <mergeCell ref="A276:AL276"/>
    <mergeCell ref="A100:AL100"/>
    <mergeCell ref="A104:AL104"/>
    <mergeCell ref="A105:AL105"/>
    <mergeCell ref="AH68:AL69"/>
    <mergeCell ref="E69:G69"/>
    <mergeCell ref="H69:J69"/>
    <mergeCell ref="A75:AL75"/>
    <mergeCell ref="A76:M76"/>
    <mergeCell ref="N76:Z76"/>
    <mergeCell ref="AA76:AL76"/>
    <mergeCell ref="A77:C77"/>
    <mergeCell ref="D77:M77"/>
    <mergeCell ref="N77:V77"/>
    <mergeCell ref="W77:Z77"/>
    <mergeCell ref="AA77:AH77"/>
    <mergeCell ref="A101:AL101"/>
    <mergeCell ref="A108:M108"/>
    <mergeCell ref="N108:Z108"/>
    <mergeCell ref="AA108:AL108"/>
    <mergeCell ref="A109:C109"/>
    <mergeCell ref="D109:M109"/>
    <mergeCell ref="N109:Q109"/>
    <mergeCell ref="R109:Z109"/>
    <mergeCell ref="A78:I78"/>
    <mergeCell ref="J78:M78"/>
    <mergeCell ref="N78:V78"/>
    <mergeCell ref="W78:Z78"/>
    <mergeCell ref="AA78:AH78"/>
    <mergeCell ref="AI78:AL78"/>
    <mergeCell ref="A55:AL55"/>
    <mergeCell ref="AI46:AL46"/>
    <mergeCell ref="A45:I45"/>
    <mergeCell ref="J45:M45"/>
    <mergeCell ref="AI77:AL77"/>
    <mergeCell ref="W70:Y70"/>
    <mergeCell ref="AC71:AG71"/>
    <mergeCell ref="AH71:AL71"/>
    <mergeCell ref="E68:AB68"/>
    <mergeCell ref="AC68:AG69"/>
    <mergeCell ref="N46:V46"/>
    <mergeCell ref="W46:Z46"/>
    <mergeCell ref="AA46:AH46"/>
    <mergeCell ref="A71:D71"/>
    <mergeCell ref="A46:I46"/>
    <mergeCell ref="J46:M46"/>
    <mergeCell ref="Z71:AB71"/>
    <mergeCell ref="Z70:AB70"/>
    <mergeCell ref="AI35:AL35"/>
    <mergeCell ref="N36:V36"/>
    <mergeCell ref="AI33:AL33"/>
    <mergeCell ref="AA34:AH34"/>
    <mergeCell ref="AI34:AL34"/>
    <mergeCell ref="AA36:AH36"/>
    <mergeCell ref="AI36:AL36"/>
    <mergeCell ref="AI41:AL41"/>
    <mergeCell ref="N34:V34"/>
    <mergeCell ref="W41:Z41"/>
    <mergeCell ref="AA41:AH41"/>
    <mergeCell ref="A39:AL39"/>
    <mergeCell ref="AA40:AL40"/>
    <mergeCell ref="A41:D41"/>
    <mergeCell ref="W36:Z36"/>
    <mergeCell ref="A11:J11"/>
    <mergeCell ref="K11:R11"/>
    <mergeCell ref="AE11:AL11"/>
    <mergeCell ref="AE7:AL7"/>
    <mergeCell ref="T7:AD7"/>
    <mergeCell ref="AE8:AL8"/>
    <mergeCell ref="T11:AD11"/>
    <mergeCell ref="AA26:AI26"/>
    <mergeCell ref="J26:M26"/>
    <mergeCell ref="AE25:AL25"/>
    <mergeCell ref="A26:I26"/>
    <mergeCell ref="AJ26:AL26"/>
    <mergeCell ref="K12:AL12"/>
    <mergeCell ref="T13:AD13"/>
    <mergeCell ref="T18:AD18"/>
    <mergeCell ref="K17:O17"/>
    <mergeCell ref="A14:J14"/>
    <mergeCell ref="T14:AD14"/>
    <mergeCell ref="AE18:AL18"/>
    <mergeCell ref="K16:O16"/>
    <mergeCell ref="P16:R16"/>
    <mergeCell ref="A12:J12"/>
    <mergeCell ref="K13:R13"/>
    <mergeCell ref="AE13:AL13"/>
    <mergeCell ref="AE2:AI2"/>
    <mergeCell ref="A6:J6"/>
    <mergeCell ref="K6:R6"/>
    <mergeCell ref="A10:J10"/>
    <mergeCell ref="A7:J7"/>
    <mergeCell ref="AE3:AI3"/>
    <mergeCell ref="K7:R7"/>
    <mergeCell ref="T6:AD6"/>
    <mergeCell ref="AE5:AL5"/>
    <mergeCell ref="T5:AD5"/>
    <mergeCell ref="A5:J5"/>
    <mergeCell ref="K5:R5"/>
    <mergeCell ref="A8:J8"/>
    <mergeCell ref="K8:R8"/>
    <mergeCell ref="T8:AD8"/>
    <mergeCell ref="A9:J9"/>
    <mergeCell ref="K9:R9"/>
    <mergeCell ref="T9:AD9"/>
    <mergeCell ref="K10:R10"/>
    <mergeCell ref="AE9:AL9"/>
    <mergeCell ref="T10:AD10"/>
    <mergeCell ref="AE10:AL10"/>
    <mergeCell ref="A25:M25"/>
    <mergeCell ref="AA25:AD25"/>
    <mergeCell ref="N28:Z28"/>
    <mergeCell ref="AA28:AL28"/>
    <mergeCell ref="A29:C29"/>
    <mergeCell ref="AA32:AL32"/>
    <mergeCell ref="A33:C33"/>
    <mergeCell ref="D33:M33"/>
    <mergeCell ref="D29:M29"/>
    <mergeCell ref="N29:V29"/>
    <mergeCell ref="W29:Z29"/>
    <mergeCell ref="AA29:AH29"/>
    <mergeCell ref="W33:Z33"/>
    <mergeCell ref="AA33:AH33"/>
    <mergeCell ref="N33:V33"/>
    <mergeCell ref="A31:AL31"/>
    <mergeCell ref="A30:I30"/>
    <mergeCell ref="J30:M30"/>
    <mergeCell ref="N30:V30"/>
    <mergeCell ref="W30:Z30"/>
    <mergeCell ref="AA30:AH30"/>
    <mergeCell ref="AI29:AL29"/>
    <mergeCell ref="A28:M28"/>
    <mergeCell ref="X26:Z26"/>
    <mergeCell ref="AC70:AG70"/>
    <mergeCell ref="AH70:AL70"/>
    <mergeCell ref="AA60:AH60"/>
    <mergeCell ref="AI60:AL60"/>
    <mergeCell ref="N45:V45"/>
    <mergeCell ref="W45:Z45"/>
    <mergeCell ref="AA45:AH45"/>
    <mergeCell ref="AI45:AL45"/>
    <mergeCell ref="Q69:S69"/>
    <mergeCell ref="T69:V69"/>
    <mergeCell ref="W69:Y69"/>
    <mergeCell ref="W61:Z61"/>
    <mergeCell ref="AA61:AH61"/>
    <mergeCell ref="AI61:AL61"/>
    <mergeCell ref="N69:P69"/>
    <mergeCell ref="Z69:AB69"/>
    <mergeCell ref="W57:X57"/>
    <mergeCell ref="AI57:AL57"/>
    <mergeCell ref="W56:Z56"/>
    <mergeCell ref="W59:Z59"/>
    <mergeCell ref="AI59:AL59"/>
    <mergeCell ref="AI58:AL58"/>
    <mergeCell ref="W53:Z53"/>
    <mergeCell ref="AA53:AH53"/>
    <mergeCell ref="A56:M56"/>
    <mergeCell ref="K69:M69"/>
    <mergeCell ref="G57:M57"/>
    <mergeCell ref="J59:M59"/>
    <mergeCell ref="AA44:AH44"/>
    <mergeCell ref="AK43:AL43"/>
    <mergeCell ref="A44:I44"/>
    <mergeCell ref="J44:M44"/>
    <mergeCell ref="N44:V44"/>
    <mergeCell ref="W44:Z44"/>
    <mergeCell ref="AI44:AL44"/>
    <mergeCell ref="N53:V53"/>
    <mergeCell ref="W66:Z66"/>
    <mergeCell ref="N43:V43"/>
    <mergeCell ref="W43:Z43"/>
    <mergeCell ref="AA43:AH43"/>
    <mergeCell ref="AI43:AJ43"/>
    <mergeCell ref="N42:V42"/>
    <mergeCell ref="W42:Z42"/>
    <mergeCell ref="AA42:AH42"/>
    <mergeCell ref="AI42:AL42"/>
    <mergeCell ref="A13:J13"/>
    <mergeCell ref="H92:J92"/>
    <mergeCell ref="K92:M92"/>
    <mergeCell ref="N92:P92"/>
    <mergeCell ref="Q92:S92"/>
    <mergeCell ref="T92:V92"/>
    <mergeCell ref="W92:Y92"/>
    <mergeCell ref="A86:I86"/>
    <mergeCell ref="J86:M86"/>
    <mergeCell ref="W91:Y91"/>
    <mergeCell ref="A90:D91"/>
    <mergeCell ref="E90:AB90"/>
    <mergeCell ref="E91:G91"/>
    <mergeCell ref="H91:J91"/>
    <mergeCell ref="K91:M91"/>
    <mergeCell ref="N91:P91"/>
    <mergeCell ref="Q91:S91"/>
    <mergeCell ref="T15:AD15"/>
    <mergeCell ref="AA85:AH85"/>
    <mergeCell ref="J83:M83"/>
    <mergeCell ref="W83:Z83"/>
    <mergeCell ref="A84:I84"/>
    <mergeCell ref="J84:M84"/>
    <mergeCell ref="N84:V84"/>
    <mergeCell ref="K14:R14"/>
    <mergeCell ref="A16:J18"/>
    <mergeCell ref="A22:AL22"/>
    <mergeCell ref="A24:AL24"/>
    <mergeCell ref="T19:AD19"/>
    <mergeCell ref="AE19:AL19"/>
    <mergeCell ref="T20:AD20"/>
    <mergeCell ref="AE20:AL20"/>
    <mergeCell ref="T17:AD17"/>
    <mergeCell ref="T16:AL16"/>
    <mergeCell ref="A15:J15"/>
    <mergeCell ref="P17:R17"/>
    <mergeCell ref="K15:R15"/>
    <mergeCell ref="K18:O18"/>
    <mergeCell ref="AE17:AL17"/>
    <mergeCell ref="AE15:AL15"/>
    <mergeCell ref="AE14:AL14"/>
    <mergeCell ref="A23:AL23"/>
    <mergeCell ref="P18:R18"/>
    <mergeCell ref="A21:AL21"/>
    <mergeCell ref="N25:Q25"/>
    <mergeCell ref="R25:Z25"/>
    <mergeCell ref="T91:V91"/>
    <mergeCell ref="W80:Z80"/>
    <mergeCell ref="G81:M81"/>
    <mergeCell ref="W81:X81"/>
    <mergeCell ref="AI81:AL81"/>
    <mergeCell ref="G82:M82"/>
    <mergeCell ref="W82:Z82"/>
    <mergeCell ref="AI82:AL82"/>
    <mergeCell ref="A85:I85"/>
    <mergeCell ref="J85:M85"/>
    <mergeCell ref="N85:V85"/>
    <mergeCell ref="W85:Z85"/>
    <mergeCell ref="Z91:AB91"/>
    <mergeCell ref="AC90:AG91"/>
    <mergeCell ref="AH90:AL91"/>
    <mergeCell ref="AI85:AL85"/>
    <mergeCell ref="AI83:AL83"/>
    <mergeCell ref="W84:Z84"/>
    <mergeCell ref="AA84:AH84"/>
    <mergeCell ref="N60:V60"/>
    <mergeCell ref="W60:Z60"/>
    <mergeCell ref="A73:AL73"/>
    <mergeCell ref="N26:W26"/>
    <mergeCell ref="G58:M58"/>
    <mergeCell ref="W58:Z58"/>
    <mergeCell ref="A60:I60"/>
    <mergeCell ref="J60:M60"/>
    <mergeCell ref="A61:I61"/>
    <mergeCell ref="J61:M61"/>
    <mergeCell ref="N61:V61"/>
    <mergeCell ref="A59:I59"/>
    <mergeCell ref="E41:M41"/>
    <mergeCell ref="A43:I43"/>
    <mergeCell ref="J43:M43"/>
    <mergeCell ref="A34:I34"/>
    <mergeCell ref="J34:M34"/>
    <mergeCell ref="W34:Z34"/>
    <mergeCell ref="N35:V35"/>
    <mergeCell ref="A27:AL27"/>
    <mergeCell ref="AI30:AL30"/>
    <mergeCell ref="W35:Z35"/>
    <mergeCell ref="A42:I42"/>
    <mergeCell ref="J42:M42"/>
    <mergeCell ref="A40:M40"/>
    <mergeCell ref="N40:Z40"/>
    <mergeCell ref="AA35:AH35"/>
    <mergeCell ref="A181:AL181"/>
    <mergeCell ref="A206:AL206"/>
    <mergeCell ref="A32:M32"/>
    <mergeCell ref="N32:Z32"/>
    <mergeCell ref="A35:I37"/>
    <mergeCell ref="J35:M37"/>
    <mergeCell ref="N37:V37"/>
    <mergeCell ref="W37:Z37"/>
    <mergeCell ref="AA37:AH37"/>
    <mergeCell ref="AI37:AL37"/>
    <mergeCell ref="A74:AL74"/>
    <mergeCell ref="A64:M64"/>
    <mergeCell ref="N64:Z64"/>
    <mergeCell ref="AA64:AL64"/>
    <mergeCell ref="A65:C65"/>
    <mergeCell ref="D65:M65"/>
    <mergeCell ref="N65:V65"/>
    <mergeCell ref="W65:Z65"/>
    <mergeCell ref="AA65:AH65"/>
    <mergeCell ref="AI65:AL65"/>
    <mergeCell ref="A66:I66"/>
    <mergeCell ref="E71:G71"/>
    <mergeCell ref="H71:J71"/>
    <mergeCell ref="K71:M71"/>
    <mergeCell ref="A107:AL107"/>
    <mergeCell ref="A103:AL103"/>
    <mergeCell ref="A96:AL96"/>
    <mergeCell ref="A79:AL79"/>
    <mergeCell ref="A98:AL98"/>
    <mergeCell ref="A102:AL102"/>
    <mergeCell ref="A95:AL95"/>
    <mergeCell ref="A97:AL97"/>
    <mergeCell ref="W93:Y93"/>
    <mergeCell ref="Z93:AB93"/>
    <mergeCell ref="AC93:AG93"/>
    <mergeCell ref="AH93:AL93"/>
    <mergeCell ref="Z92:AB92"/>
    <mergeCell ref="AC92:AG92"/>
    <mergeCell ref="AH92:AL92"/>
    <mergeCell ref="A93:D93"/>
    <mergeCell ref="E93:G93"/>
    <mergeCell ref="H93:J93"/>
    <mergeCell ref="K93:M93"/>
    <mergeCell ref="N93:P93"/>
    <mergeCell ref="Q93:S93"/>
    <mergeCell ref="T93:V93"/>
    <mergeCell ref="A92:D92"/>
    <mergeCell ref="E92:G92"/>
    <mergeCell ref="AI84:AL84"/>
    <mergeCell ref="A80:M80"/>
    <mergeCell ref="A83:I83"/>
    <mergeCell ref="A99:AL99"/>
    <mergeCell ref="A87:AL87"/>
    <mergeCell ref="A88:M88"/>
    <mergeCell ref="N88:Q88"/>
    <mergeCell ref="R88:Z88"/>
    <mergeCell ref="AA88:AD88"/>
    <mergeCell ref="AE88:AL88"/>
    <mergeCell ref="A89:I89"/>
    <mergeCell ref="J89:M89"/>
    <mergeCell ref="N89:W89"/>
    <mergeCell ref="X89:Z89"/>
    <mergeCell ref="AA89:AI89"/>
    <mergeCell ref="AJ89:AL89"/>
    <mergeCell ref="AA109:AB109"/>
    <mergeCell ref="AC109:AL109"/>
    <mergeCell ref="W51:Z51"/>
    <mergeCell ref="AA51:AH51"/>
    <mergeCell ref="AI51:AJ51"/>
    <mergeCell ref="AK51:AL51"/>
    <mergeCell ref="A47:AL47"/>
    <mergeCell ref="A48:M48"/>
    <mergeCell ref="N48:Z48"/>
    <mergeCell ref="AA48:AL48"/>
    <mergeCell ref="A49:D49"/>
    <mergeCell ref="E49:M49"/>
    <mergeCell ref="W49:Z49"/>
    <mergeCell ref="AH49:AL49"/>
    <mergeCell ref="AA49:AG49"/>
    <mergeCell ref="A63:AL63"/>
    <mergeCell ref="A52:I52"/>
    <mergeCell ref="J52:M52"/>
    <mergeCell ref="N52:V52"/>
    <mergeCell ref="W52:Z52"/>
    <mergeCell ref="AA52:AH52"/>
    <mergeCell ref="AI52:AL52"/>
    <mergeCell ref="A53:I53"/>
    <mergeCell ref="J53:M53"/>
    <mergeCell ref="AI53:AL53"/>
    <mergeCell ref="A50:I50"/>
    <mergeCell ref="J50:M50"/>
    <mergeCell ref="N50:V50"/>
    <mergeCell ref="W50:Z50"/>
    <mergeCell ref="AA50:AH50"/>
    <mergeCell ref="AI50:AL50"/>
    <mergeCell ref="A51:I51"/>
    <mergeCell ref="J51:M51"/>
    <mergeCell ref="N51:V51"/>
    <mergeCell ref="AA66:AH66"/>
    <mergeCell ref="AI66:AL66"/>
    <mergeCell ref="A54:I54"/>
    <mergeCell ref="J54:M54"/>
    <mergeCell ref="N54:V54"/>
    <mergeCell ref="W54:Z54"/>
    <mergeCell ref="AA54:AH54"/>
    <mergeCell ref="AI54:AL54"/>
    <mergeCell ref="N71:P71"/>
    <mergeCell ref="Q71:S71"/>
    <mergeCell ref="T71:V71"/>
    <mergeCell ref="W71:Y71"/>
    <mergeCell ref="A62:I62"/>
    <mergeCell ref="A70:D70"/>
    <mergeCell ref="E70:G70"/>
    <mergeCell ref="H70:J70"/>
    <mergeCell ref="K70:M70"/>
    <mergeCell ref="N70:P70"/>
    <mergeCell ref="Q70:S70"/>
    <mergeCell ref="T70:V70"/>
    <mergeCell ref="J62:M62"/>
    <mergeCell ref="A68:D69"/>
    <mergeCell ref="J66:M66"/>
    <mergeCell ref="N66:V66"/>
  </mergeCells>
  <phoneticPr fontId="0" type="noConversion"/>
  <pageMargins left="0.75" right="0.75" top="1" bottom="1" header="0.5" footer="0.5"/>
  <pageSetup orientation="portrait" r:id="rId1"/>
  <headerFooter differentFirst="1" alignWithMargins="0">
    <oddHeader>&amp;RБланк-заказ №2792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5" sqref="D5:D11"/>
    </sheetView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Venta-Service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         </dc:creator>
  <cp:lastModifiedBy>PC9</cp:lastModifiedBy>
  <cp:lastPrinted>2012-05-25T04:34:55Z</cp:lastPrinted>
  <dcterms:created xsi:type="dcterms:W3CDTF">2009-04-14T12:14:36Z</dcterms:created>
  <dcterms:modified xsi:type="dcterms:W3CDTF">2012-07-11T07:25:51Z</dcterms:modified>
</cp:coreProperties>
</file>